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325"/>
  <workbookPr defaultThemeVersion="124226"/>
  <mc:AlternateContent xmlns:mc="http://schemas.openxmlformats.org/markup-compatibility/2006">
    <mc:Choice Requires="x15">
      <x15ac:absPath xmlns:x15ac="http://schemas.microsoft.com/office/spreadsheetml/2010/11/ac" url="Z:\wpdata\kursus\Hjemmeside\NY WEB 2018\Elektrisk\"/>
    </mc:Choice>
  </mc:AlternateContent>
  <xr:revisionPtr revIDLastSave="0" documentId="8_{54241B66-BC80-4F4F-BDF3-AD79A10A25BF}" xr6:coauthVersionLast="45" xr6:coauthVersionMax="45" xr10:uidLastSave="{00000000-0000-0000-0000-000000000000}"/>
  <bookViews>
    <workbookView xWindow="1515" yWindow="1515" windowWidth="21600" windowHeight="12735" tabRatio="680" firstSheet="1" activeTab="2" xr2:uid="{00000000-000D-0000-FFFF-FFFF00000000}"/>
  </bookViews>
  <sheets>
    <sheet name="Introduktion" sheetId="7" r:id="rId1"/>
    <sheet name="Hjælpeskema" sheetId="8" r:id="rId2"/>
    <sheet name="Grønt regnskab" sheetId="1" r:id="rId3"/>
    <sheet name="Nøgletal og klimaregnskab" sheetId="2" r:id="rId4"/>
    <sheet name="Emissionsfaktorer" sheetId="6" r:id="rId5"/>
    <sheet name="Excelfunktioner" sheetId="5" r:id="rId6"/>
  </sheets>
  <definedNames>
    <definedName name="_xlnm._FilterDatabase" localSheetId="2" hidden="1">'Grønt regnskab'!$B$32:$B$32</definedName>
    <definedName name="Elvalg">Excelfunktioner!$B$3:$B$4</definedName>
    <definedName name="_xlnm.Print_Area" localSheetId="4">Emissionsfaktorer!$A$1:$G$40</definedName>
    <definedName name="_xlnm.Print_Area" localSheetId="2">'Grønt regnskab'!$A$1:$G$46</definedName>
    <definedName name="_xlnm.Print_Area" localSheetId="0">Introduktion!$A$1:$C$31</definedName>
  </definedNames>
  <calcPr calcId="18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7" i="2" l="1"/>
  <c r="C15" i="2"/>
  <c r="G41" i="8"/>
  <c r="G11" i="8"/>
  <c r="G6" i="8"/>
  <c r="G7" i="8"/>
  <c r="G8" i="8"/>
  <c r="G9" i="8"/>
  <c r="G10" i="8"/>
  <c r="G12" i="8"/>
  <c r="G13" i="8"/>
  <c r="G14" i="8"/>
  <c r="G34" i="8"/>
  <c r="G35" i="8"/>
  <c r="G27" i="8"/>
  <c r="G28" i="8"/>
  <c r="G29" i="8"/>
  <c r="G30" i="8"/>
  <c r="C16" i="2"/>
  <c r="G20" i="8"/>
  <c r="G18" i="8"/>
  <c r="G19" i="8"/>
  <c r="G21" i="8"/>
  <c r="G23" i="8"/>
  <c r="G22" i="8"/>
  <c r="B2" i="6"/>
  <c r="B2" i="2"/>
  <c r="C31" i="2"/>
  <c r="C30" i="2"/>
  <c r="C33" i="2"/>
  <c r="C27" i="2"/>
  <c r="C28" i="2"/>
  <c r="C29" i="2"/>
  <c r="C34" i="2"/>
  <c r="C36" i="2"/>
  <c r="C37" i="2"/>
  <c r="C26" i="2"/>
  <c r="C25" i="2"/>
  <c r="C18" i="2"/>
  <c r="C17" i="2"/>
  <c r="C11" i="2"/>
  <c r="C10" i="2"/>
  <c r="C8" i="2"/>
  <c r="C9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mzs</author>
  </authors>
  <commentList>
    <comment ref="C8" authorId="0" shapeId="0" xr:uid="{00000000-0006-0000-0200-000001000000}">
      <text>
        <r>
          <rPr>
            <b/>
            <sz val="8"/>
            <color indexed="81"/>
            <rFont val="Tahoma"/>
          </rPr>
          <t>NB; Her skal indtastes den mængde diesel (liter) som bilerne tilsammen har brugt hele året.</t>
        </r>
      </text>
    </comment>
    <comment ref="D8" authorId="0" shapeId="0" xr:uid="{00000000-0006-0000-0200-000002000000}">
      <text>
        <r>
          <rPr>
            <b/>
            <sz val="8"/>
            <color indexed="81"/>
            <rFont val="Tahoma"/>
          </rPr>
          <t>NB; Her skal indtastes den mængde diesel (liter) som maskinerne tilsammen har brugt hele året.</t>
        </r>
      </text>
    </comment>
    <comment ref="C9" authorId="0" shapeId="0" xr:uid="{00000000-0006-0000-0200-000003000000}">
      <text>
        <r>
          <rPr>
            <b/>
            <sz val="8"/>
            <color indexed="81"/>
            <rFont val="Tahoma"/>
          </rPr>
          <t>NB; Her skal indtastes den mængde benzin (liter) som bilerne tilsammen har brugt hele året.</t>
        </r>
      </text>
    </comment>
    <comment ref="D9" authorId="0" shapeId="0" xr:uid="{00000000-0006-0000-0200-000004000000}">
      <text>
        <r>
          <rPr>
            <b/>
            <sz val="8"/>
            <color indexed="81"/>
            <rFont val="Tahoma"/>
          </rPr>
          <t>NB; Her skal indtastes den mængde benzin (liter) som maskinerne tilsammen har brugt hele året.</t>
        </r>
      </text>
    </comment>
    <comment ref="D10" authorId="0" shapeId="0" xr:uid="{00000000-0006-0000-0200-000005000000}">
      <text>
        <r>
          <rPr>
            <b/>
            <sz val="8"/>
            <color indexed="81"/>
            <rFont val="Tahoma"/>
          </rPr>
          <t>NB; Her skal indtastes den mængde miljøbenzin (liter) som maskinerne tilsammen har brugt hele året.</t>
        </r>
      </text>
    </comment>
  </commentList>
</comments>
</file>

<file path=xl/sharedStrings.xml><?xml version="1.0" encoding="utf-8"?>
<sst xmlns="http://schemas.openxmlformats.org/spreadsheetml/2006/main" count="321" uniqueCount="226">
  <si>
    <t>1. Energiforbrug</t>
  </si>
  <si>
    <t>I alt</t>
  </si>
  <si>
    <t>Biler</t>
  </si>
  <si>
    <t>Maskiner</t>
  </si>
  <si>
    <t>4. Oplysninger om virksomheden</t>
  </si>
  <si>
    <t>Antal årsmedarbejdere</t>
  </si>
  <si>
    <t xml:space="preserve">Antal kørte km i alt i dieselbiler </t>
  </si>
  <si>
    <t xml:space="preserve">Antal kørte km i alt i benzinbiler </t>
  </si>
  <si>
    <t>Energiforbrug</t>
  </si>
  <si>
    <t>liter/årsmedarbejder</t>
  </si>
  <si>
    <t>Genbrugsmaterialer og miljøvenlige alternativer</t>
  </si>
  <si>
    <t>Genbrugsmaterialer i forhold til råstoffer</t>
  </si>
  <si>
    <t>%</t>
  </si>
  <si>
    <t>Kompost i forhold til spagnum</t>
  </si>
  <si>
    <t>2. Råstoffer og genanvendelige materialer</t>
  </si>
  <si>
    <t>km/liter</t>
  </si>
  <si>
    <t>Brug af miljøvenlige alternativer i forhold til vejsalt</t>
  </si>
  <si>
    <t>Brug af miljøvenlige alternativer i forhold til pesticider</t>
  </si>
  <si>
    <t>Gennemsnitlig kørsel for dieselbiler</t>
  </si>
  <si>
    <t>Gennemsnitlig kørsel for benzinbiler</t>
  </si>
  <si>
    <t xml:space="preserve">Scope 1 </t>
  </si>
  <si>
    <t>Scope 2</t>
  </si>
  <si>
    <t>Scope 1</t>
  </si>
  <si>
    <t>Diesel</t>
  </si>
  <si>
    <t>Energikilde</t>
  </si>
  <si>
    <t>Virksomheden ligger øst for Storebælt:</t>
  </si>
  <si>
    <t>Datakilde</t>
  </si>
  <si>
    <t>ton CO2/år</t>
  </si>
  <si>
    <t>CO2 udledning per medarbejder</t>
  </si>
  <si>
    <t>ton CO2/år/medarb.</t>
  </si>
  <si>
    <t>Ja</t>
  </si>
  <si>
    <t>Nej</t>
  </si>
  <si>
    <t>CO2 udledning for året totalt</t>
  </si>
  <si>
    <t>Benzin</t>
  </si>
  <si>
    <t>Miljøbenzin</t>
  </si>
  <si>
    <t>Naturgas</t>
  </si>
  <si>
    <t>Fyringsolie</t>
  </si>
  <si>
    <t>Elektricitet</t>
  </si>
  <si>
    <t>Kørsel (benzin og dieselbiler)</t>
  </si>
  <si>
    <t>Det antages at miljøbenzin = benzin</t>
  </si>
  <si>
    <t>-</t>
  </si>
  <si>
    <t>Fjernvarme</t>
  </si>
  <si>
    <t>NB: Ingen data skal indtastes på dette ark</t>
  </si>
  <si>
    <t>Maskiner (benzin, miljøbenzin og dieseldrevet)</t>
  </si>
  <si>
    <t>Diesel (forbrug i alt)</t>
  </si>
  <si>
    <t>Benzin/miljøbenzin (forbrug i alt)</t>
  </si>
  <si>
    <t>Enhed</t>
  </si>
  <si>
    <t>GJ/m3</t>
  </si>
  <si>
    <t>GJ/Nm3</t>
  </si>
  <si>
    <t>GJ/ton</t>
  </si>
  <si>
    <t>tons CO2/TJ</t>
  </si>
  <si>
    <t>tons CO2-e/MWh</t>
  </si>
  <si>
    <t>Hvide felter = skal udfyldes (med værdien 0, såfremt materialet ikke anvendes)</t>
  </si>
  <si>
    <t>tons CO2/GJ</t>
  </si>
  <si>
    <t xml:space="preserve">       separat for biler og maskiner.</t>
  </si>
  <si>
    <t>NB: Dette diagram er kun relevant såfremt brændelsforbruget er opgjort</t>
  </si>
  <si>
    <t>Brændstofforbrug i alt (diesel og benzin)</t>
  </si>
  <si>
    <t>Brændstofforbrug til biler (diesel og benzin)</t>
  </si>
  <si>
    <t>Brændstofforbrug til maskiner (diesel og benzin)</t>
  </si>
  <si>
    <r>
      <t xml:space="preserve">NB: Dette diagram er kun relevant såfremt brændelsforbruget </t>
    </r>
    <r>
      <rPr>
        <i/>
        <sz val="10"/>
        <rFont val="Arial"/>
        <family val="2"/>
      </rPr>
      <t>ikke</t>
    </r>
    <r>
      <rPr>
        <sz val="10"/>
        <rFont val="Arial"/>
      </rPr>
      <t xml:space="preserve"> er opgjort</t>
    </r>
  </si>
  <si>
    <r>
      <t>Diesel:</t>
    </r>
    <r>
      <rPr>
        <sz val="10"/>
        <rFont val="Arial"/>
      </rPr>
      <t xml:space="preserve"> </t>
    </r>
  </si>
  <si>
    <t>Hvis det er muligt opdeles forbruget af diesel på henholdsvis biler og maskiner.</t>
  </si>
  <si>
    <t>Benzin:</t>
  </si>
  <si>
    <t>Angiv den totale mængde diesel, som har været anvendt på virksomheden dette år.</t>
  </si>
  <si>
    <t>Angiv den totale mængde benzin, som har været anvendt på virksomheden dette år.</t>
  </si>
  <si>
    <t>Hvis det er muligt opdeles forbruget af benzin på henholdsvis biler og maskiner.</t>
  </si>
  <si>
    <t>Liter</t>
  </si>
  <si>
    <t>Nm3</t>
  </si>
  <si>
    <t>Ton</t>
  </si>
  <si>
    <t>MWh</t>
  </si>
  <si>
    <t>GJ</t>
  </si>
  <si>
    <t>m3</t>
  </si>
  <si>
    <t>Kg</t>
  </si>
  <si>
    <t>Kg/Liter</t>
  </si>
  <si>
    <t>Medarb.</t>
  </si>
  <si>
    <t>Km</t>
  </si>
  <si>
    <t xml:space="preserve">Diesel </t>
  </si>
  <si>
    <t>Tø-midler/vejsalt</t>
  </si>
  <si>
    <t>Miljøvenlige tø-midler</t>
  </si>
  <si>
    <t>Pesticider</t>
  </si>
  <si>
    <t>Miljøbenzin:</t>
  </si>
  <si>
    <t>Miljøvenlige alternativer (f.eks. biologiske midler)</t>
  </si>
  <si>
    <t>Angiv den totale mængde miljøbenzin, som har været anvendt på virksomheden dette år.</t>
  </si>
  <si>
    <t>Naturgas:</t>
  </si>
  <si>
    <t>brugt. Såfremt naturgas anvendes i forbindelse med andre formål (ukrudtsafbrænding mv.)</t>
  </si>
  <si>
    <t>Fyringsolie:</t>
  </si>
  <si>
    <t>Biomasse:</t>
  </si>
  <si>
    <t xml:space="preserve">Anvendes fyringsolie til opvarmning i virksomheden, angives det antal liter, som har været </t>
  </si>
  <si>
    <t xml:space="preserve">Anvendes naturgas til opvarmning i virksomheden, angives det antal Nm3, som har været </t>
  </si>
  <si>
    <t xml:space="preserve">Anvendes biomasse til opvarmning angives den mængde biomasse (i ton), som har </t>
  </si>
  <si>
    <t>Elektricitet:</t>
  </si>
  <si>
    <t>Biomasse</t>
  </si>
  <si>
    <t>Fjernvarme:</t>
  </si>
  <si>
    <t>det er CO2 neutralt.</t>
  </si>
  <si>
    <t xml:space="preserve">været brugt. Biomasse skal iflg. GHG Protokollen opgives i klimaregnskab, selvom </t>
  </si>
  <si>
    <t>Grusgravsmaterialer:</t>
  </si>
  <si>
    <t>Angiv forbruget (i ton) af grusgravsmaterialerne sand, grus, piksten, marksten og skærver</t>
  </si>
  <si>
    <t xml:space="preserve">samt forbruget af sandbaserede vækstmedier og topdressing. Der ses bort fra et evt. </t>
  </si>
  <si>
    <t>Genbrugsbærelag:</t>
  </si>
  <si>
    <t>f.eks. knust tegl, knust beton, knust asfalt og/eller slagger.</t>
  </si>
  <si>
    <t>Spagnum:</t>
  </si>
  <si>
    <t xml:space="preserve">Angiv forbruget af spagnum i m3. Brug evt. omregningsfaktoren: 1 ton = 4,44 m3, hvis </t>
  </si>
  <si>
    <t>Kompost:</t>
  </si>
  <si>
    <t>Kompost (1 ton = 1,43 m3)</t>
  </si>
  <si>
    <t>Spagnum (1 ton = 4,44 m3)</t>
  </si>
  <si>
    <t>nødvendigt. For spagnumbaseret vækstmedie/topdressing kan det vælges at medtage</t>
  </si>
  <si>
    <t>den mængde spagnum som vækstlaget indeholder her, eller alternativt angive mængden</t>
  </si>
  <si>
    <t>indirekte under "Grusgravsmaterialer".</t>
  </si>
  <si>
    <t xml:space="preserve">Angiv forbruget af kompost i m3. Brug evt. omregningsfaktoren: 1 ton = 1,43 m3, hvis </t>
  </si>
  <si>
    <t>nødvendigt. For kompostbaseret vækstmedie/topdressing kan det vælges at medtage</t>
  </si>
  <si>
    <t>den mængde kompost som vækstlaget indeholder her, eller alternativt angive mængden</t>
  </si>
  <si>
    <t>Tø-midler/vejsalt:</t>
  </si>
  <si>
    <t>Miljøvenlige alternativer:</t>
  </si>
  <si>
    <t>Miljøvenlige tø-midler:</t>
  </si>
  <si>
    <t>Pesticider:</t>
  </si>
  <si>
    <t>Angiv forbruget af miljøvenlige tø-midler, som f.eks. calcium magnesium acetat (CMA)</t>
  </si>
  <si>
    <t xml:space="preserve">og Svanemærkede kalium formiat (KF) midler som f.eks. Aviform, Viaform, CMA, </t>
  </si>
  <si>
    <t>Ice Away og Ice&amp;dust Away. Grus anses ikke for at være miljøvenligt fordi det er en</t>
  </si>
  <si>
    <t>ikke-fornyelig ressource.</t>
  </si>
  <si>
    <t>Antal årsmedarbejdere:</t>
  </si>
  <si>
    <t>Antal kørte km i dieselbiler:</t>
  </si>
  <si>
    <t>Angiv antal kørte km i alt i dieselbiler. Dette kan gøres ved årligt at aflæse km-tælleren.</t>
  </si>
  <si>
    <t>Antal kørte km i benzinbiler:</t>
  </si>
  <si>
    <t>Nærværende excelmodel inddrager kun elementer hørende til Scope 1 og 2.</t>
  </si>
  <si>
    <t>Propangas/butangas:</t>
  </si>
  <si>
    <t>Såfremt propangas/butangas anvendes til f.eks. afbrænding af ukrudt angives den totale</t>
  </si>
  <si>
    <t>Propangas/butangas</t>
  </si>
  <si>
    <t>Propan/butangas (LPG)</t>
  </si>
  <si>
    <t xml:space="preserve">Ifølge standarden er det obligatorisk at opgøre udledninger hørende til Scope 1 og 2, mens det er frivilligt at inddrage elementer hørende til Scope 3. </t>
  </si>
  <si>
    <t>Introduktion til Grønt Regnskab og Klimaregnskab</t>
  </si>
  <si>
    <t>Grusgravsmaterialer (grus, sand, piksten, marksten og skærver)</t>
  </si>
  <si>
    <t>Genbrugsbærelag (genbrugsstabil, knust beton, knust tegl m.m.)</t>
  </si>
  <si>
    <t>3. Kemikalier og miljøvenlige alternativer</t>
  </si>
  <si>
    <t>Angiv antal årsmedarbejdere. En årsmedarbejder antages at arbejde 1584 timer (netto).</t>
  </si>
  <si>
    <t xml:space="preserve">Nøgletallene kan både anvendes af den enkelte virksomhed til sammenligning år for år, samt til udarbejdelse af branchenøgletal. </t>
  </si>
  <si>
    <t xml:space="preserve">Herefter beregnes automatisk en række nøgletal samt et klimaregnskab. Disse findes på arket med titlen "Nøgletal og klimaregnskab". </t>
  </si>
  <si>
    <t xml:space="preserve">Det eneste du som virksomhed skal gøre er at angive de oplysninger, som kræves i arket med titlen "Grønt regnskab". Langt de fleste af disse oplysninger kan fremskaffes via faktura fra relevante leverandører. </t>
  </si>
  <si>
    <t>El produceret i Østdanmark</t>
  </si>
  <si>
    <t>El produceret i Vestdanmark</t>
  </si>
  <si>
    <t>Brænd-</t>
  </si>
  <si>
    <t>værdi</t>
  </si>
  <si>
    <t>Emissions-</t>
  </si>
  <si>
    <t>faktor</t>
  </si>
  <si>
    <t xml:space="preserve">Klik "ja" eller "nej" til hvorvidt virksomheden (eller sitet, såfremt regnskabet laves per site) </t>
  </si>
  <si>
    <t>ligger øst eller vest for Storebælt. Denne oplysning er nødvendig idet der er forskel på CO2</t>
  </si>
  <si>
    <t>udledningen fra elektricitetsnettet øst og vest for Storebælt.</t>
  </si>
  <si>
    <t>Forklaringer og gode råd til hvordan du skaffer data</t>
  </si>
  <si>
    <t>Den nemmeste måde at indhente data for brændselsforbrug på køretøjerne er at oprette</t>
  </si>
  <si>
    <t>en konto hos et benzinselskab, og så lade medarbejdere tanke bilerne med det tilhørende</t>
  </si>
  <si>
    <t>kort. På denne måde kan man en gang årligt bede om et udtræk fra denne konto hos</t>
  </si>
  <si>
    <t xml:space="preserve">Hvis man i sit bogholderisystem allerede registrerer udgifter til benzin og diesel kan </t>
  </si>
  <si>
    <t>man dividere den årlige udgift til hhv. benzin og diesel med en gennemsnitspris for hhv.</t>
  </si>
  <si>
    <t xml:space="preserve">for benzin, fyringsolie og diesel på flg.site: www.oliebranchen.dk/Priser/Prisudvikling.aspx.  </t>
  </si>
  <si>
    <t>man har købt gennem året. På denne måde får man også et tal separat for køretøjer.</t>
  </si>
  <si>
    <t xml:space="preserve">leverandøren. På kontoudtrækket står den samlede mængde (i liter) af diesel og benzin  </t>
  </si>
  <si>
    <t>Det er imidlertid mest optimalt at registrere mængden af brændstof i sit system, idet</t>
  </si>
  <si>
    <t>dette giver den mest nøjagtige opgørelse, da prisen på brændstof kan variere meget over et år.</t>
  </si>
  <si>
    <t>Hvis man har en tank stående på grunden, kan der installeres et tællesystem, som registerer</t>
  </si>
  <si>
    <t>hvor mange liter der er påført det enkelte køretøj/maskine.</t>
  </si>
  <si>
    <t>For gode råd vedrørende dataindsamling se afsnittet "Diesel".</t>
  </si>
  <si>
    <t>indregnes også dette forbrug. På fakturaen fra leverandøren står antal Nm3 leveret.</t>
  </si>
  <si>
    <t>mængde (i kg) her. Også benævnt LPG gas. Data kan indhentes fra faktura.</t>
  </si>
  <si>
    <t xml:space="preserve">brugt. Data kan indhentes via faktura fra leverandøren. </t>
  </si>
  <si>
    <t xml:space="preserve">Angiv det totale elforbrug (i MWh) i virksomheden. Data kan indhentes via faktura fra </t>
  </si>
  <si>
    <t>leverandøren.</t>
  </si>
  <si>
    <t>En nem måde at indhente et præcist tal for hvor mange årsmedarbejdere man har haft</t>
  </si>
  <si>
    <t>på et år er at se på sin ATP indberetning. Der kan tallet aflæses direkte.</t>
  </si>
  <si>
    <t>på hvert køretøj.</t>
  </si>
  <si>
    <t>Angiv antal kørte km i alt i benzinbiler. Dette kan gøres ved årligt at aflæse km-tælleren</t>
  </si>
  <si>
    <t>Grå felter = udfyldes såfremt data er tilgængelig</t>
  </si>
  <si>
    <t xml:space="preserve">Brancheforeningen Danske Anlægsgartnere har i samarbejde med FORCE </t>
  </si>
  <si>
    <t>Technology udarbejdet denne excelmodel som en hjælp til de anlægsgartner-</t>
  </si>
  <si>
    <t>virksomheder, der ønsker at skabe sig et overblik over deres virksomheds miljø-</t>
  </si>
  <si>
    <t xml:space="preserve">påvirkninger i form af et grønt regnskab samt et klimaregnskab. </t>
  </si>
  <si>
    <r>
      <t>Scope 1</t>
    </r>
    <r>
      <rPr>
        <sz val="10"/>
        <rFont val="Arial"/>
        <family val="2"/>
      </rPr>
      <t>: Direkte udledninger af CO2 og andre drivhusgasser, som skyldes virksomhedens egen anvendelse af fossile brændsler til produktion og transport.</t>
    </r>
  </si>
  <si>
    <r>
      <t>Scope 2</t>
    </r>
    <r>
      <rPr>
        <sz val="10"/>
        <rFont val="Arial"/>
        <family val="2"/>
      </rPr>
      <t>: Indirekte udledning af drivhusgasser, som skyldes den elektricitet og fjernvarme, som virksomheden køber fra energileverandører. Udledningen kommer fra kraftværkernes forbrænding af fossile brændsler.</t>
    </r>
  </si>
  <si>
    <r>
      <t>Scope 3</t>
    </r>
    <r>
      <rPr>
        <sz val="10"/>
        <rFont val="Arial"/>
        <family val="2"/>
      </rPr>
      <t>: Andre indirekte udledninger af drivhusgasser fra eksempelvis de ansattes forretningsrejser, produktion af råvarer og materialer, samt de aktiviteter, som virksomheden har outsourcet.</t>
    </r>
  </si>
  <si>
    <t>Klimaregnskabet er udarbejdet således, at det følger den internationalt anerkendte standard for udarbejdelse af klimaregnskaber - Greenhouse Gas Protokollen. Ifølge denne standard skal klimaregnskaber opgøres i følgende tre scopes:</t>
  </si>
  <si>
    <t xml:space="preserve">indhold af spagnum og/eller kompost i de to sidstnævnte. Hvis virksomheden har et stort  </t>
  </si>
  <si>
    <t xml:space="preserve">forbrug af vækstmedier eller ønsker en mere præcis opgørelse kan leverandøren kontaktes </t>
  </si>
  <si>
    <t xml:space="preserve">mhp info om den vægtmæssige andel af kompost/spagnum og denne kan opgøres særskilt  </t>
  </si>
  <si>
    <t>som hhv. spagnum og kompost i det grønne regnskab.</t>
  </si>
  <si>
    <t>Angiv forbruget (i ton) af genbrugsmaterialer, der anvendes til bærelag eller bundsikring,</t>
  </si>
  <si>
    <t>Angiv den totale mængde af såkaldt "miljøvenligt alternativer" til pesticider. Her medtages</t>
  </si>
  <si>
    <t xml:space="preserve">pesticider uden fareklasse såsom Vegano og Ferramol samt det godkendte mikrobiologiske </t>
  </si>
  <si>
    <t>middel Binab. Mængden angives i kg eller liter handelsvare.</t>
  </si>
  <si>
    <t xml:space="preserve">Angiv den totale mængde anvendt pesticid med fareklasse (i kg eller liter handelsvare). </t>
  </si>
  <si>
    <t xml:space="preserve">Man kan overveje at indkøbe alle pesticider fra en leverandør, og så en gang årligt bede  </t>
  </si>
  <si>
    <t>om en oversigt over det antal kg/liter man har købt.</t>
  </si>
  <si>
    <t>Skriv virksomhedens navn her</t>
  </si>
  <si>
    <t>Anvendes fjernvarme angives den mængde GJ, som har været brugt. Hvis I på fakturaen får</t>
  </si>
  <si>
    <t>opgjort fjernvarmeforbruget i MWh skal I gange dette tal med 3,6 for at få det omregnet til GJ.</t>
  </si>
  <si>
    <t>benzin og diesel. Du kan finde løbende info på pris</t>
  </si>
  <si>
    <t>Grønt regnskab punkt 2. Råstoffer og genanvendelige materialer</t>
  </si>
  <si>
    <t>ton</t>
  </si>
  <si>
    <t>Samlet ton</t>
  </si>
  <si>
    <t>Stabil grus (1,7 ton/m3)</t>
  </si>
  <si>
    <t>Sand - harpet/vasket (1,6 ton/m3)</t>
  </si>
  <si>
    <t>Singels 32-64 (1,5 ton/m3)</t>
  </si>
  <si>
    <t>Kampesten 500-1700 mm (2 ton/m3)</t>
  </si>
  <si>
    <t>Glensenda (1,6 ton/m3)</t>
  </si>
  <si>
    <t>Knuste sten 5-16 (1,4 ton/m3)</t>
  </si>
  <si>
    <t>Stenmel/granitmel (1,6 ton/m3)</t>
  </si>
  <si>
    <t xml:space="preserve">Vikans/granitskærver/hyporite (1,8 ton/m3) </t>
  </si>
  <si>
    <t>SAMLET MÆNGDE:</t>
  </si>
  <si>
    <t>Genbrugsstabil 0-80 mm ( 1,7 ton/m3)</t>
  </si>
  <si>
    <t>Genbrugsballast 0-80mm (1,7 ton/m3)</t>
  </si>
  <si>
    <t>Knust asfalt (1,6 ton/m3)</t>
  </si>
  <si>
    <t>Knust beton 0-32mm (1,7ton/m3)</t>
  </si>
  <si>
    <t>Jordfyld (1,8 ton/m3)</t>
  </si>
  <si>
    <t>Spagnum mv.</t>
  </si>
  <si>
    <t>Samlet m3</t>
  </si>
  <si>
    <t>Muld (0,6 m3/ton)</t>
  </si>
  <si>
    <t>Spagnum (4,44 m3/ton)</t>
  </si>
  <si>
    <t>Bark (1,4 m3/ton)</t>
  </si>
  <si>
    <t>Kompost</t>
  </si>
  <si>
    <t>Kompost (1,43 m3/ton)</t>
  </si>
  <si>
    <t>Omregning fra M3 til GJ</t>
  </si>
  <si>
    <t>Alle felter under punkt 2. udfyldes automatisk hvis du har brugt hjælpeskemaet</t>
  </si>
  <si>
    <t>Angiv forbruget af vejsalt i kg.</t>
  </si>
  <si>
    <t>Energistyrelsens standardfaktorer 2013</t>
  </si>
  <si>
    <t>Energinet.dk 2013</t>
  </si>
  <si>
    <t>Energistatistik 2017 - Energistyrelsen</t>
  </si>
  <si>
    <t>Nøgletal - 2018</t>
  </si>
  <si>
    <t>Klimaregnskab - 2018</t>
  </si>
  <si>
    <t>Grønt regnskab - 2018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</si>
</sst>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0.0"/>
  </numFmts>
  <fonts count="12" x14ac:knownFonts="1">
    <font>
      <sz val="10"/>
      <name val="Arial"/>
    </font>
    <font>
      <sz val="10"/>
      <name val="Arial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</font>
    <font>
      <i/>
      <sz val="10"/>
      <name val="Arial"/>
      <family val="2"/>
    </font>
    <font>
      <b/>
      <i/>
      <sz val="10"/>
      <name val="Arial"/>
      <family val="2"/>
    </font>
    <font>
      <b/>
      <sz val="14"/>
      <name val="Arial"/>
      <family val="2"/>
    </font>
    <font>
      <sz val="10"/>
      <color indexed="10"/>
      <name val="Arial"/>
      <family val="2"/>
    </font>
    <font>
      <b/>
      <i/>
      <sz val="12"/>
      <name val="Arial"/>
      <family val="2"/>
    </font>
    <font>
      <b/>
      <sz val="8"/>
      <color indexed="81"/>
      <name val="Tahoma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56">
    <xf numFmtId="0" fontId="0" fillId="0" borderId="0" xfId="0"/>
    <xf numFmtId="0" fontId="0" fillId="0" borderId="1" xfId="0" applyBorder="1"/>
    <xf numFmtId="0" fontId="0" fillId="2" borderId="2" xfId="0" applyFill="1" applyBorder="1"/>
    <xf numFmtId="0" fontId="0" fillId="2" borderId="3" xfId="0" applyFill="1" applyBorder="1"/>
    <xf numFmtId="0" fontId="4" fillId="0" borderId="1" xfId="0" applyFont="1" applyBorder="1"/>
    <xf numFmtId="0" fontId="0" fillId="2" borderId="4" xfId="0" applyFill="1" applyBorder="1"/>
    <xf numFmtId="0" fontId="0" fillId="2" borderId="5" xfId="0" applyFill="1" applyBorder="1"/>
    <xf numFmtId="0" fontId="4" fillId="0" borderId="6" xfId="0" applyFont="1" applyBorder="1"/>
    <xf numFmtId="0" fontId="0" fillId="0" borderId="0" xfId="0" applyAlignment="1">
      <alignment horizontal="right"/>
    </xf>
    <xf numFmtId="0" fontId="4" fillId="0" borderId="1" xfId="0" applyFont="1" applyBorder="1" applyAlignment="1">
      <alignment horizontal="right"/>
    </xf>
    <xf numFmtId="2" fontId="0" fillId="0" borderId="0" xfId="0" applyNumberFormat="1" applyAlignment="1">
      <alignment horizontal="right"/>
    </xf>
    <xf numFmtId="0" fontId="0" fillId="3" borderId="0" xfId="0" applyFill="1"/>
    <xf numFmtId="0" fontId="0" fillId="4" borderId="0" xfId="0" applyFill="1"/>
    <xf numFmtId="0" fontId="4" fillId="4" borderId="0" xfId="0" applyFont="1" applyFill="1"/>
    <xf numFmtId="0" fontId="6" fillId="4" borderId="0" xfId="0" applyFont="1" applyFill="1"/>
    <xf numFmtId="0" fontId="7" fillId="4" borderId="0" xfId="0" applyFont="1" applyFill="1"/>
    <xf numFmtId="0" fontId="0" fillId="0" borderId="1" xfId="0" applyBorder="1" applyAlignment="1">
      <alignment horizontal="right"/>
    </xf>
    <xf numFmtId="0" fontId="0" fillId="0" borderId="6" xfId="0" applyBorder="1" applyAlignment="1">
      <alignment horizontal="right"/>
    </xf>
    <xf numFmtId="0" fontId="0" fillId="0" borderId="2" xfId="0" applyBorder="1" applyAlignment="1">
      <alignment horizontal="right"/>
    </xf>
    <xf numFmtId="0" fontId="4" fillId="0" borderId="7" xfId="0" applyFont="1" applyBorder="1" applyAlignment="1">
      <alignment horizontal="right"/>
    </xf>
    <xf numFmtId="0" fontId="0" fillId="0" borderId="7" xfId="0" applyBorder="1" applyAlignment="1">
      <alignment horizontal="right"/>
    </xf>
    <xf numFmtId="0" fontId="0" fillId="0" borderId="5" xfId="0" applyBorder="1" applyAlignment="1">
      <alignment horizontal="right"/>
    </xf>
    <xf numFmtId="0" fontId="3" fillId="0" borderId="1" xfId="0" applyFont="1" applyBorder="1" applyAlignment="1">
      <alignment horizontal="right"/>
    </xf>
    <xf numFmtId="0" fontId="3" fillId="0" borderId="6" xfId="0" applyFont="1" applyBorder="1" applyAlignment="1">
      <alignment horizontal="right"/>
    </xf>
    <xf numFmtId="2" fontId="0" fillId="0" borderId="1" xfId="0" applyNumberFormat="1" applyBorder="1" applyAlignment="1">
      <alignment horizontal="right"/>
    </xf>
    <xf numFmtId="0" fontId="3" fillId="2" borderId="3" xfId="0" applyFont="1" applyFill="1" applyBorder="1"/>
    <xf numFmtId="49" fontId="0" fillId="4" borderId="0" xfId="0" applyNumberFormat="1" applyFill="1" applyAlignment="1">
      <alignment wrapText="1"/>
    </xf>
    <xf numFmtId="2" fontId="4" fillId="0" borderId="7" xfId="0" applyNumberFormat="1" applyFont="1" applyBorder="1" applyAlignment="1">
      <alignment horizontal="right"/>
    </xf>
    <xf numFmtId="49" fontId="0" fillId="5" borderId="0" xfId="0" applyNumberFormat="1" applyFill="1" applyAlignment="1">
      <alignment wrapText="1"/>
    </xf>
    <xf numFmtId="0" fontId="0" fillId="5" borderId="0" xfId="0" applyFill="1"/>
    <xf numFmtId="49" fontId="4" fillId="5" borderId="0" xfId="0" applyNumberFormat="1" applyFont="1" applyFill="1" applyAlignment="1">
      <alignment wrapText="1"/>
    </xf>
    <xf numFmtId="0" fontId="0" fillId="2" borderId="8" xfId="0" applyFill="1" applyBorder="1"/>
    <xf numFmtId="0" fontId="0" fillId="2" borderId="9" xfId="0" applyFill="1" applyBorder="1"/>
    <xf numFmtId="0" fontId="0" fillId="0" borderId="3" xfId="0" applyBorder="1"/>
    <xf numFmtId="0" fontId="0" fillId="0" borderId="8" xfId="0" applyBorder="1"/>
    <xf numFmtId="49" fontId="0" fillId="0" borderId="1" xfId="0" applyNumberFormat="1" applyBorder="1" applyAlignment="1">
      <alignment horizontal="left"/>
    </xf>
    <xf numFmtId="0" fontId="0" fillId="0" borderId="10" xfId="0" applyBorder="1"/>
    <xf numFmtId="0" fontId="0" fillId="0" borderId="2" xfId="0" applyBorder="1"/>
    <xf numFmtId="0" fontId="0" fillId="0" borderId="9" xfId="0" applyBorder="1"/>
    <xf numFmtId="0" fontId="3" fillId="2" borderId="4" xfId="0" applyFont="1" applyFill="1" applyBorder="1"/>
    <xf numFmtId="0" fontId="3" fillId="2" borderId="11" xfId="0" applyFont="1" applyFill="1" applyBorder="1"/>
    <xf numFmtId="0" fontId="3" fillId="2" borderId="6" xfId="0" applyFont="1" applyFill="1" applyBorder="1"/>
    <xf numFmtId="0" fontId="3" fillId="2" borderId="2" xfId="0" applyFont="1" applyFill="1" applyBorder="1"/>
    <xf numFmtId="0" fontId="8" fillId="2" borderId="12" xfId="0" applyFont="1" applyFill="1" applyBorder="1"/>
    <xf numFmtId="0" fontId="3" fillId="2" borderId="5" xfId="0" applyFont="1" applyFill="1" applyBorder="1"/>
    <xf numFmtId="3" fontId="4" fillId="3" borderId="13" xfId="1" applyNumberFormat="1" applyFont="1" applyFill="1" applyBorder="1" applyProtection="1">
      <protection locked="0"/>
    </xf>
    <xf numFmtId="3" fontId="4" fillId="0" borderId="13" xfId="1" applyNumberFormat="1" applyFont="1" applyBorder="1" applyProtection="1">
      <protection locked="0"/>
    </xf>
    <xf numFmtId="3" fontId="4" fillId="0" borderId="14" xfId="1" applyNumberFormat="1" applyFont="1" applyBorder="1" applyProtection="1">
      <protection locked="0"/>
    </xf>
    <xf numFmtId="3" fontId="4" fillId="0" borderId="15" xfId="1" applyNumberFormat="1" applyFont="1" applyBorder="1" applyProtection="1">
      <protection locked="0"/>
    </xf>
    <xf numFmtId="0" fontId="0" fillId="0" borderId="13" xfId="0" applyBorder="1" applyAlignment="1" applyProtection="1">
      <alignment horizontal="right"/>
      <protection locked="0"/>
    </xf>
    <xf numFmtId="0" fontId="4" fillId="2" borderId="10" xfId="0" applyFont="1" applyFill="1" applyBorder="1"/>
    <xf numFmtId="0" fontId="3" fillId="2" borderId="10" xfId="0" applyFont="1" applyFill="1" applyBorder="1"/>
    <xf numFmtId="0" fontId="3" fillId="6" borderId="12" xfId="0" applyFont="1" applyFill="1" applyBorder="1" applyAlignment="1">
      <alignment horizontal="center"/>
    </xf>
    <xf numFmtId="0" fontId="4" fillId="2" borderId="8" xfId="0" applyFont="1" applyFill="1" applyBorder="1"/>
    <xf numFmtId="49" fontId="3" fillId="5" borderId="0" xfId="0" applyNumberFormat="1" applyFont="1" applyFill="1" applyAlignment="1">
      <alignment wrapText="1"/>
    </xf>
    <xf numFmtId="0" fontId="10" fillId="5" borderId="0" xfId="0" applyFont="1" applyFill="1" applyProtection="1">
      <protection locked="0"/>
    </xf>
    <xf numFmtId="0" fontId="10" fillId="4" borderId="0" xfId="0" applyFont="1" applyFill="1"/>
    <xf numFmtId="0" fontId="8" fillId="6" borderId="4" xfId="0" applyFont="1" applyFill="1" applyBorder="1" applyAlignment="1">
      <alignment horizontal="left"/>
    </xf>
    <xf numFmtId="0" fontId="10" fillId="6" borderId="3" xfId="0" applyFont="1" applyFill="1" applyBorder="1"/>
    <xf numFmtId="0" fontId="3" fillId="6" borderId="3" xfId="0" applyFont="1" applyFill="1" applyBorder="1"/>
    <xf numFmtId="0" fontId="3" fillId="6" borderId="8" xfId="0" applyFont="1" applyFill="1" applyBorder="1"/>
    <xf numFmtId="0" fontId="8" fillId="6" borderId="16" xfId="0" applyFont="1" applyFill="1" applyBorder="1"/>
    <xf numFmtId="0" fontId="8" fillId="6" borderId="17" xfId="0" applyFont="1" applyFill="1" applyBorder="1"/>
    <xf numFmtId="0" fontId="8" fillId="6" borderId="18" xfId="0" applyFont="1" applyFill="1" applyBorder="1"/>
    <xf numFmtId="0" fontId="3" fillId="2" borderId="16" xfId="0" applyFont="1" applyFill="1" applyBorder="1"/>
    <xf numFmtId="0" fontId="3" fillId="2" borderId="17" xfId="0" applyFont="1" applyFill="1" applyBorder="1"/>
    <xf numFmtId="0" fontId="3" fillId="2" borderId="18" xfId="0" applyFont="1" applyFill="1" applyBorder="1"/>
    <xf numFmtId="0" fontId="3" fillId="6" borderId="5" xfId="0" applyFont="1" applyFill="1" applyBorder="1"/>
    <xf numFmtId="0" fontId="0" fillId="6" borderId="2" xfId="0" applyFill="1" applyBorder="1"/>
    <xf numFmtId="0" fontId="3" fillId="6" borderId="2" xfId="0" applyFont="1" applyFill="1" applyBorder="1"/>
    <xf numFmtId="0" fontId="3" fillId="5" borderId="0" xfId="0" applyFont="1" applyFill="1"/>
    <xf numFmtId="0" fontId="7" fillId="2" borderId="4" xfId="0" applyFont="1" applyFill="1" applyBorder="1"/>
    <xf numFmtId="0" fontId="6" fillId="2" borderId="3" xfId="0" applyFont="1" applyFill="1" applyBorder="1" applyAlignment="1">
      <alignment horizontal="center"/>
    </xf>
    <xf numFmtId="0" fontId="3" fillId="2" borderId="8" xfId="0" applyFont="1" applyFill="1" applyBorder="1"/>
    <xf numFmtId="0" fontId="6" fillId="5" borderId="0" xfId="0" applyFont="1" applyFill="1"/>
    <xf numFmtId="0" fontId="4" fillId="2" borderId="7" xfId="0" applyFont="1" applyFill="1" applyBorder="1"/>
    <xf numFmtId="0" fontId="6" fillId="2" borderId="0" xfId="0" applyFont="1" applyFill="1"/>
    <xf numFmtId="0" fontId="4" fillId="2" borderId="0" xfId="0" applyFont="1" applyFill="1"/>
    <xf numFmtId="0" fontId="6" fillId="3" borderId="0" xfId="0" applyFont="1" applyFill="1"/>
    <xf numFmtId="0" fontId="7" fillId="2" borderId="7" xfId="0" applyFont="1" applyFill="1" applyBorder="1"/>
    <xf numFmtId="0" fontId="6" fillId="2" borderId="19" xfId="0" applyFont="1" applyFill="1" applyBorder="1"/>
    <xf numFmtId="0" fontId="4" fillId="2" borderId="5" xfId="0" applyFont="1" applyFill="1" applyBorder="1"/>
    <xf numFmtId="0" fontId="4" fillId="2" borderId="2" xfId="0" applyFont="1" applyFill="1" applyBorder="1"/>
    <xf numFmtId="0" fontId="3" fillId="6" borderId="16" xfId="0" applyFont="1" applyFill="1" applyBorder="1"/>
    <xf numFmtId="0" fontId="0" fillId="6" borderId="17" xfId="0" applyFill="1" applyBorder="1"/>
    <xf numFmtId="0" fontId="0" fillId="2" borderId="7" xfId="0" applyFill="1" applyBorder="1"/>
    <xf numFmtId="0" fontId="0" fillId="2" borderId="0" xfId="0" applyFill="1"/>
    <xf numFmtId="0" fontId="9" fillId="5" borderId="0" xfId="0" applyFont="1" applyFill="1"/>
    <xf numFmtId="0" fontId="4" fillId="5" borderId="0" xfId="0" applyFont="1" applyFill="1"/>
    <xf numFmtId="0" fontId="2" fillId="0" borderId="0" xfId="0" applyFont="1"/>
    <xf numFmtId="0" fontId="3" fillId="2" borderId="7" xfId="0" applyFont="1" applyFill="1" applyBorder="1"/>
    <xf numFmtId="0" fontId="3" fillId="2" borderId="0" xfId="0" applyFont="1" applyFill="1"/>
    <xf numFmtId="0" fontId="3" fillId="0" borderId="0" xfId="0" applyFont="1"/>
    <xf numFmtId="0" fontId="3" fillId="0" borderId="0" xfId="0" applyFont="1" applyAlignment="1">
      <alignment horizontal="center"/>
    </xf>
    <xf numFmtId="0" fontId="0" fillId="0" borderId="11" xfId="0" applyBorder="1" applyProtection="1">
      <protection locked="0"/>
    </xf>
    <xf numFmtId="0" fontId="0" fillId="0" borderId="11" xfId="0" applyBorder="1"/>
    <xf numFmtId="0" fontId="0" fillId="0" borderId="1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6" xfId="0" applyBorder="1"/>
    <xf numFmtId="0" fontId="3" fillId="0" borderId="12" xfId="0" applyFont="1" applyBorder="1"/>
    <xf numFmtId="0" fontId="0" fillId="0" borderId="4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5" xfId="0" applyBorder="1" applyProtection="1">
      <protection locked="0"/>
    </xf>
    <xf numFmtId="0" fontId="3" fillId="0" borderId="6" xfId="0" applyFont="1" applyBorder="1"/>
    <xf numFmtId="0" fontId="0" fillId="0" borderId="12" xfId="0" applyBorder="1" applyProtection="1">
      <protection locked="0"/>
    </xf>
    <xf numFmtId="0" fontId="3" fillId="0" borderId="12" xfId="0" applyFont="1" applyBorder="1" applyProtection="1">
      <protection locked="0"/>
    </xf>
    <xf numFmtId="0" fontId="4" fillId="0" borderId="7" xfId="0" applyFont="1" applyBorder="1"/>
    <xf numFmtId="49" fontId="0" fillId="0" borderId="7" xfId="0" applyNumberFormat="1" applyBorder="1" applyAlignment="1">
      <alignment horizontal="left"/>
    </xf>
    <xf numFmtId="49" fontId="4" fillId="0" borderId="1" xfId="0" applyNumberFormat="1" applyFont="1" applyBorder="1" applyAlignment="1">
      <alignment horizontal="left"/>
    </xf>
    <xf numFmtId="49" fontId="4" fillId="0" borderId="6" xfId="0" applyNumberFormat="1" applyFont="1" applyBorder="1" applyAlignment="1">
      <alignment horizontal="left"/>
    </xf>
    <xf numFmtId="0" fontId="10" fillId="0" borderId="0" xfId="0" applyFont="1"/>
    <xf numFmtId="0" fontId="2" fillId="0" borderId="0" xfId="0" applyFont="1" applyAlignment="1">
      <alignment horizontal="left"/>
    </xf>
    <xf numFmtId="0" fontId="3" fillId="0" borderId="7" xfId="0" applyFont="1" applyBorder="1"/>
    <xf numFmtId="0" fontId="3" fillId="0" borderId="10" xfId="0" applyFont="1" applyBorder="1"/>
    <xf numFmtId="0" fontId="6" fillId="0" borderId="0" xfId="0" applyFont="1"/>
    <xf numFmtId="0" fontId="7" fillId="0" borderId="0" xfId="0" applyFont="1"/>
    <xf numFmtId="165" fontId="4" fillId="0" borderId="20" xfId="0" applyNumberFormat="1" applyFont="1" applyBorder="1"/>
    <xf numFmtId="0" fontId="4" fillId="0" borderId="10" xfId="0" applyFont="1" applyBorder="1"/>
    <xf numFmtId="0" fontId="4" fillId="0" borderId="0" xfId="0" applyFont="1"/>
    <xf numFmtId="165" fontId="4" fillId="0" borderId="21" xfId="0" applyNumberFormat="1" applyFont="1" applyBorder="1"/>
    <xf numFmtId="0" fontId="6" fillId="0" borderId="7" xfId="0" applyFont="1" applyBorder="1"/>
    <xf numFmtId="165" fontId="6" fillId="0" borderId="21" xfId="0" applyNumberFormat="1" applyFont="1" applyBorder="1"/>
    <xf numFmtId="0" fontId="6" fillId="0" borderId="10" xfId="0" applyFont="1" applyBorder="1"/>
    <xf numFmtId="1" fontId="0" fillId="0" borderId="20" xfId="0" applyNumberFormat="1" applyBorder="1"/>
    <xf numFmtId="1" fontId="0" fillId="0" borderId="21" xfId="0" applyNumberFormat="1" applyBorder="1"/>
    <xf numFmtId="1" fontId="0" fillId="0" borderId="22" xfId="0" applyNumberFormat="1" applyBorder="1"/>
    <xf numFmtId="0" fontId="3" fillId="0" borderId="0" xfId="0" applyFont="1" applyAlignment="1">
      <alignment horizontal="left"/>
    </xf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6" fillId="0" borderId="1" xfId="0" applyFont="1" applyBorder="1"/>
    <xf numFmtId="165" fontId="6" fillId="0" borderId="20" xfId="0" applyNumberFormat="1" applyFont="1" applyBorder="1"/>
    <xf numFmtId="165" fontId="0" fillId="0" borderId="20" xfId="0" applyNumberFormat="1" applyBorder="1"/>
    <xf numFmtId="165" fontId="0" fillId="0" borderId="21" xfId="0" applyNumberFormat="1" applyBorder="1"/>
    <xf numFmtId="2" fontId="0" fillId="0" borderId="23" xfId="0" applyNumberFormat="1" applyBorder="1"/>
    <xf numFmtId="2" fontId="0" fillId="0" borderId="22" xfId="0" applyNumberFormat="1" applyBorder="1"/>
    <xf numFmtId="0" fontId="4" fillId="0" borderId="11" xfId="0" applyFont="1" applyBorder="1"/>
    <xf numFmtId="165" fontId="0" fillId="0" borderId="24" xfId="0" applyNumberFormat="1" applyBorder="1"/>
    <xf numFmtId="0" fontId="3" fillId="0" borderId="1" xfId="0" applyFont="1" applyBorder="1"/>
    <xf numFmtId="165" fontId="3" fillId="0" borderId="12" xfId="0" applyNumberFormat="1" applyFont="1" applyBorder="1"/>
    <xf numFmtId="165" fontId="3" fillId="0" borderId="6" xfId="0" applyNumberFormat="1" applyFont="1" applyBorder="1"/>
    <xf numFmtId="0" fontId="8" fillId="7" borderId="16" xfId="0" applyFont="1" applyFill="1" applyBorder="1" applyAlignment="1">
      <alignment horizontal="left"/>
    </xf>
    <xf numFmtId="0" fontId="8" fillId="7" borderId="17" xfId="0" applyFont="1" applyFill="1" applyBorder="1" applyAlignment="1">
      <alignment horizontal="left"/>
    </xf>
    <xf numFmtId="0" fontId="8" fillId="7" borderId="18" xfId="0" applyFont="1" applyFill="1" applyBorder="1" applyAlignment="1">
      <alignment horizontal="left"/>
    </xf>
    <xf numFmtId="0" fontId="3" fillId="7" borderId="16" xfId="0" applyFont="1" applyFill="1" applyBorder="1"/>
    <xf numFmtId="0" fontId="3" fillId="7" borderId="17" xfId="0" applyFont="1" applyFill="1" applyBorder="1"/>
    <xf numFmtId="0" fontId="3" fillId="7" borderId="18" xfId="0" applyFont="1" applyFill="1" applyBorder="1"/>
    <xf numFmtId="0" fontId="8" fillId="8" borderId="4" xfId="0" applyFont="1" applyFill="1" applyBorder="1"/>
    <xf numFmtId="0" fontId="3" fillId="8" borderId="3" xfId="0" applyFont="1" applyFill="1" applyBorder="1"/>
    <xf numFmtId="0" fontId="3" fillId="8" borderId="8" xfId="0" applyFont="1" applyFill="1" applyBorder="1" applyAlignment="1">
      <alignment horizontal="left"/>
    </xf>
    <xf numFmtId="0" fontId="7" fillId="8" borderId="5" xfId="0" applyFont="1" applyFill="1" applyBorder="1"/>
    <xf numFmtId="0" fontId="3" fillId="8" borderId="2" xfId="0" applyFont="1" applyFill="1" applyBorder="1"/>
    <xf numFmtId="0" fontId="3" fillId="8" borderId="9" xfId="0" applyFont="1" applyFill="1" applyBorder="1"/>
    <xf numFmtId="0" fontId="7" fillId="8" borderId="16" xfId="0" applyFont="1" applyFill="1" applyBorder="1"/>
    <xf numFmtId="0" fontId="0" fillId="8" borderId="2" xfId="0" applyFill="1" applyBorder="1"/>
    <xf numFmtId="0" fontId="0" fillId="8" borderId="18" xfId="0" applyFill="1" applyBorder="1"/>
  </cellXfs>
  <cellStyles count="2">
    <cellStyle name="Komma" xfId="1" builtinId="3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B6B6B6"/>
      <rgbColor rgb="00A7BFAD"/>
      <rgbColor rgb="00FF0000"/>
      <rgbColor rgb="0000FF00"/>
      <rgbColor rgb="0093BFF5"/>
      <rgbColor rgb="00FFFF00"/>
      <rgbColor rgb="00FF00FF"/>
      <rgbColor rgb="0000FFFF"/>
      <rgbColor rgb="00800000"/>
      <rgbColor rgb="00008000"/>
      <rgbColor rgb="00000080"/>
      <rgbColor rgb="00B4B000"/>
      <rgbColor rgb="00800080"/>
      <rgbColor rgb="00008080"/>
      <rgbColor rgb="00E8F3D1"/>
      <rgbColor rgb="009D9D9D"/>
      <rgbColor rgb="009999FF"/>
      <rgbColor rgb="00993366"/>
      <rgbColor rgb="006E882C"/>
      <rgbColor rgb="00E9F7F4"/>
      <rgbColor rgb="00660066"/>
      <rgbColor rgb="00FF8080"/>
      <rgbColor rgb="000066CC"/>
      <rgbColor rgb="00CCCCFF"/>
      <rgbColor rgb="00000080"/>
      <rgbColor rgb="00FF00FF"/>
      <rgbColor rgb="00FFFF00"/>
      <rgbColor rgb="007FC5F5"/>
      <rgbColor rgb="00800080"/>
      <rgbColor rgb="00800000"/>
      <rgbColor rgb="00008080"/>
      <rgbColor rgb="007D7DFF"/>
      <rgbColor rgb="0000CCFF"/>
      <rgbColor rgb="00CCFFFF"/>
      <rgbColor rgb="00B3D6A6"/>
      <rgbColor rgb="00EAEDF2"/>
      <rgbColor rgb="00ECF0FA"/>
      <rgbColor rgb="00FF99CC"/>
      <rgbColor rgb="00CC99FF"/>
      <rgbColor rgb="00FFCC99"/>
      <rgbColor rgb="003366FF"/>
      <rgbColor rgb="0030C1BE"/>
      <rgbColor rgb="0075B000"/>
      <rgbColor rgb="00FFCC00"/>
      <rgbColor rgb="00FF9900"/>
      <rgbColor rgb="00F48C6C"/>
      <rgbColor rgb="00666699"/>
      <rgbColor rgb="00D9D9D9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a-DK"/>
              <a:t>Klimaregnskab 2018</a:t>
            </a:r>
          </a:p>
        </c:rich>
      </c:tx>
      <c:layout>
        <c:manualLayout>
          <c:xMode val="edge"/>
          <c:yMode val="edge"/>
          <c:x val="0.35425106059855721"/>
          <c:y val="3.558725241312049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4898785425101214E-2"/>
          <c:y val="0.19217081850533807"/>
          <c:w val="0.41902834008097167"/>
          <c:h val="0.73665480427046259"/>
        </c:manualLayout>
      </c:layout>
      <c:pieChart>
        <c:varyColors val="1"/>
        <c:ser>
          <c:idx val="0"/>
          <c:order val="0"/>
          <c:tx>
            <c:v>Klimaregnskab 2008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FC3-4409-B457-7B53579B0667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7FC3-4409-B457-7B53579B0667}"/>
              </c:ext>
            </c:extLst>
          </c:dPt>
          <c:dPt>
            <c:idx val="2"/>
            <c:bubble3D val="0"/>
            <c:spPr>
              <a:solidFill>
                <a:srgbClr val="6E882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7FC3-4409-B457-7B53579B0667}"/>
              </c:ext>
            </c:extLst>
          </c:dPt>
          <c:dPt>
            <c:idx val="3"/>
            <c:bubble3D val="0"/>
            <c:spPr>
              <a:solidFill>
                <a:srgbClr val="E9F7F4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7FC3-4409-B457-7B53579B0667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7FC3-4409-B457-7B53579B0667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7FC3-4409-B457-7B53579B0667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7FC3-4409-B457-7B53579B0667}"/>
              </c:ext>
            </c:extLst>
          </c:dPt>
          <c:cat>
            <c:strRef>
              <c:f>('Nøgletal og klimaregnskab'!$B$27:$B$31,'Nøgletal og klimaregnskab'!$B$33:$B$34)</c:f>
              <c:strCache>
                <c:ptCount val="7"/>
                <c:pt idx="0">
                  <c:v>Benzin/miljøbenzin (forbrug i alt)</c:v>
                </c:pt>
                <c:pt idx="1">
                  <c:v>Diesel (forbrug i alt)</c:v>
                </c:pt>
                <c:pt idx="2">
                  <c:v>Naturgas</c:v>
                </c:pt>
                <c:pt idx="3">
                  <c:v>Fyringsolie</c:v>
                </c:pt>
                <c:pt idx="4">
                  <c:v>Propangas/butangas</c:v>
                </c:pt>
                <c:pt idx="5">
                  <c:v>Elektricitet</c:v>
                </c:pt>
                <c:pt idx="6">
                  <c:v>Fjernvarme</c:v>
                </c:pt>
              </c:strCache>
            </c:strRef>
          </c:cat>
          <c:val>
            <c:numRef>
              <c:f>('Nøgletal og klimaregnskab'!$C$27:$C$31,'Nøgletal og klimaregnskab'!$C$33:$C$34)</c:f>
              <c:numCache>
                <c:formatCode>0.0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0.00">
                  <c:v>0</c:v>
                </c:pt>
                <c:pt idx="4" formatCode="0.00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7FC3-4409-B457-7B53579B06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55263157894736847"/>
          <c:y val="0.23131672597864769"/>
          <c:w val="0.39473684210526316"/>
          <c:h val="0.66192170818505336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a-DK"/>
        </a:p>
      </c:txPr>
    </c:legend>
    <c:plotVisOnly val="1"/>
    <c:dispBlanksAs val="zero"/>
    <c:showDLblsOverMax val="0"/>
  </c:chart>
  <c:spPr>
    <a:solidFill>
      <a:srgbClr val="FFFFFF"/>
    </a:solidFill>
    <a:ln w="25400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a-DK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a-DK"/>
              <a:t>Klimaregnskab 2018- opdelt på kørsel og maskiner</a:t>
            </a:r>
          </a:p>
        </c:rich>
      </c:tx>
      <c:layout>
        <c:manualLayout>
          <c:xMode val="edge"/>
          <c:yMode val="edge"/>
          <c:x val="0.1336032288416778"/>
          <c:y val="3.716228653236527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5141700404858295E-2"/>
          <c:y val="0.22972972972972974"/>
          <c:w val="0.42307692307692307"/>
          <c:h val="0.70608108108108103"/>
        </c:manualLayout>
      </c:layout>
      <c:pieChart>
        <c:varyColors val="1"/>
        <c:ser>
          <c:idx val="0"/>
          <c:order val="0"/>
          <c:tx>
            <c:v>Klimaregnskab 2008 - opdelt på kørsel og maskinel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37A-42CD-AA41-EA0D574F5926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137A-42CD-AA41-EA0D574F5926}"/>
              </c:ext>
            </c:extLst>
          </c:dPt>
          <c:dPt>
            <c:idx val="2"/>
            <c:bubble3D val="0"/>
            <c:spPr>
              <a:solidFill>
                <a:srgbClr val="6E882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137A-42CD-AA41-EA0D574F5926}"/>
              </c:ext>
            </c:extLst>
          </c:dPt>
          <c:dPt>
            <c:idx val="3"/>
            <c:bubble3D val="0"/>
            <c:spPr>
              <a:solidFill>
                <a:srgbClr val="E9F7F4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137A-42CD-AA41-EA0D574F5926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137A-42CD-AA41-EA0D574F5926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137A-42CD-AA41-EA0D574F5926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137A-42CD-AA41-EA0D574F5926}"/>
              </c:ext>
            </c:extLst>
          </c:dPt>
          <c:cat>
            <c:strRef>
              <c:f>('Nøgletal og klimaregnskab'!$B$25:$B$26,'Nøgletal og klimaregnskab'!$B$29:$B$31,'Nøgletal og klimaregnskab'!$B$33:$B$34)</c:f>
              <c:strCache>
                <c:ptCount val="7"/>
                <c:pt idx="0">
                  <c:v>Kørsel (benzin og dieselbiler)</c:v>
                </c:pt>
                <c:pt idx="1">
                  <c:v>Maskiner (benzin, miljøbenzin og dieseldrevet)</c:v>
                </c:pt>
                <c:pt idx="2">
                  <c:v>Naturgas</c:v>
                </c:pt>
                <c:pt idx="3">
                  <c:v>Fyringsolie</c:v>
                </c:pt>
                <c:pt idx="4">
                  <c:v>Propangas/butangas</c:v>
                </c:pt>
                <c:pt idx="5">
                  <c:v>Elektricitet</c:v>
                </c:pt>
                <c:pt idx="6">
                  <c:v>Fjernvarme</c:v>
                </c:pt>
              </c:strCache>
            </c:strRef>
          </c:cat>
          <c:val>
            <c:numRef>
              <c:f>('Nøgletal og klimaregnskab'!$C$25:$C$26,'Nøgletal og klimaregnskab'!$C$29:$C$31,'Nøgletal og klimaregnskab'!$C$33:$C$34)</c:f>
              <c:numCache>
                <c:formatCode>0.0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0.00">
                  <c:v>0</c:v>
                </c:pt>
                <c:pt idx="4" formatCode="0.00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137A-42CD-AA41-EA0D574F59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55465587044534415"/>
          <c:y val="0.25"/>
          <c:w val="0.38056680161943318"/>
          <c:h val="0.69594594594594594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a-DK"/>
        </a:p>
      </c:txPr>
    </c:legend>
    <c:plotVisOnly val="1"/>
    <c:dispBlanksAs val="zero"/>
    <c:showDLblsOverMax val="0"/>
  </c:chart>
  <c:spPr>
    <a:solidFill>
      <a:srgbClr val="FFFFFF"/>
    </a:solidFill>
    <a:ln w="25400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a-DK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590550</xdr:colOff>
      <xdr:row>2</xdr:row>
      <xdr:rowOff>161925</xdr:rowOff>
    </xdr:from>
    <xdr:to>
      <xdr:col>12</xdr:col>
      <xdr:colOff>266700</xdr:colOff>
      <xdr:row>18</xdr:row>
      <xdr:rowOff>0</xdr:rowOff>
    </xdr:to>
    <xdr:graphicFrame macro="">
      <xdr:nvGraphicFramePr>
        <xdr:cNvPr id="2116" name="Chart 15">
          <a:extLst>
            <a:ext uri="{FF2B5EF4-FFF2-40B4-BE49-F238E27FC236}">
              <a16:creationId xmlns:a16="http://schemas.microsoft.com/office/drawing/2014/main" id="{00000000-0008-0000-0300-000044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600075</xdr:colOff>
      <xdr:row>21</xdr:row>
      <xdr:rowOff>0</xdr:rowOff>
    </xdr:from>
    <xdr:to>
      <xdr:col>12</xdr:col>
      <xdr:colOff>276225</xdr:colOff>
      <xdr:row>36</xdr:row>
      <xdr:rowOff>142875</xdr:rowOff>
    </xdr:to>
    <xdr:graphicFrame macro="">
      <xdr:nvGraphicFramePr>
        <xdr:cNvPr id="2117" name="Chart 17">
          <a:extLst>
            <a:ext uri="{FF2B5EF4-FFF2-40B4-BE49-F238E27FC236}">
              <a16:creationId xmlns:a16="http://schemas.microsoft.com/office/drawing/2014/main" id="{00000000-0008-0000-0300-000045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W508"/>
  <sheetViews>
    <sheetView zoomScale="85" zoomScaleNormal="100" workbookViewId="0">
      <selection activeCell="B44" sqref="B44"/>
    </sheetView>
  </sheetViews>
  <sheetFormatPr defaultColWidth="9.140625" defaultRowHeight="12.75" x14ac:dyDescent="0.2"/>
  <cols>
    <col min="1" max="1" width="3.85546875" style="29" customWidth="1"/>
    <col min="2" max="2" width="68.42578125" style="26" bestFit="1" customWidth="1"/>
    <col min="3" max="3" width="4.85546875" style="29" customWidth="1"/>
    <col min="4" max="4" width="9.42578125" style="29" customWidth="1"/>
    <col min="5" max="49" width="9.140625" style="29"/>
    <col min="50" max="16384" width="9.140625" style="12"/>
  </cols>
  <sheetData>
    <row r="1" spans="2:2" x14ac:dyDescent="0.2">
      <c r="B1" s="28"/>
    </row>
    <row r="2" spans="2:2" x14ac:dyDescent="0.2">
      <c r="B2" s="28"/>
    </row>
    <row r="3" spans="2:2" ht="13.5" thickBot="1" x14ac:dyDescent="0.25">
      <c r="B3" s="28"/>
    </row>
    <row r="4" spans="2:2" ht="27" customHeight="1" thickBot="1" x14ac:dyDescent="0.3">
      <c r="B4" s="43" t="s">
        <v>129</v>
      </c>
    </row>
    <row r="5" spans="2:2" x14ac:dyDescent="0.2">
      <c r="B5" s="28"/>
    </row>
    <row r="6" spans="2:2" x14ac:dyDescent="0.2">
      <c r="B6" s="30"/>
    </row>
    <row r="7" spans="2:2" x14ac:dyDescent="0.2">
      <c r="B7" s="30" t="s">
        <v>170</v>
      </c>
    </row>
    <row r="8" spans="2:2" x14ac:dyDescent="0.2">
      <c r="B8" s="30" t="s">
        <v>171</v>
      </c>
    </row>
    <row r="9" spans="2:2" x14ac:dyDescent="0.2">
      <c r="B9" s="30" t="s">
        <v>172</v>
      </c>
    </row>
    <row r="10" spans="2:2" x14ac:dyDescent="0.2">
      <c r="B10" s="30" t="s">
        <v>173</v>
      </c>
    </row>
    <row r="11" spans="2:2" x14ac:dyDescent="0.2">
      <c r="B11" s="30"/>
    </row>
    <row r="12" spans="2:2" ht="38.25" x14ac:dyDescent="0.2">
      <c r="B12" s="30" t="s">
        <v>136</v>
      </c>
    </row>
    <row r="13" spans="2:2" x14ac:dyDescent="0.2">
      <c r="B13" s="30"/>
    </row>
    <row r="14" spans="2:2" ht="25.5" x14ac:dyDescent="0.2">
      <c r="B14" s="30" t="s">
        <v>135</v>
      </c>
    </row>
    <row r="15" spans="2:2" x14ac:dyDescent="0.2">
      <c r="B15" s="30"/>
    </row>
    <row r="16" spans="2:2" ht="25.5" x14ac:dyDescent="0.2">
      <c r="B16" s="30" t="s">
        <v>134</v>
      </c>
    </row>
    <row r="17" spans="2:2" ht="51" x14ac:dyDescent="0.2">
      <c r="B17" s="30" t="s">
        <v>177</v>
      </c>
    </row>
    <row r="18" spans="2:2" x14ac:dyDescent="0.2">
      <c r="B18" s="30"/>
    </row>
    <row r="19" spans="2:2" ht="38.25" x14ac:dyDescent="0.2">
      <c r="B19" s="54" t="s">
        <v>174</v>
      </c>
    </row>
    <row r="20" spans="2:2" x14ac:dyDescent="0.2">
      <c r="B20" s="30"/>
    </row>
    <row r="21" spans="2:2" ht="38.25" x14ac:dyDescent="0.2">
      <c r="B21" s="54" t="s">
        <v>175</v>
      </c>
    </row>
    <row r="22" spans="2:2" x14ac:dyDescent="0.2">
      <c r="B22" s="30"/>
    </row>
    <row r="23" spans="2:2" ht="38.25" x14ac:dyDescent="0.2">
      <c r="B23" s="54" t="s">
        <v>176</v>
      </c>
    </row>
    <row r="24" spans="2:2" x14ac:dyDescent="0.2">
      <c r="B24" s="28"/>
    </row>
    <row r="25" spans="2:2" ht="25.5" x14ac:dyDescent="0.2">
      <c r="B25" s="28" t="s">
        <v>128</v>
      </c>
    </row>
    <row r="26" spans="2:2" x14ac:dyDescent="0.2">
      <c r="B26" s="28"/>
    </row>
    <row r="27" spans="2:2" x14ac:dyDescent="0.2">
      <c r="B27" s="28" t="s">
        <v>123</v>
      </c>
    </row>
    <row r="28" spans="2:2" x14ac:dyDescent="0.2">
      <c r="B28" s="28"/>
    </row>
    <row r="29" spans="2:2" x14ac:dyDescent="0.2">
      <c r="B29" s="28"/>
    </row>
    <row r="30" spans="2:2" x14ac:dyDescent="0.2">
      <c r="B30" s="29"/>
    </row>
    <row r="31" spans="2:2" x14ac:dyDescent="0.2">
      <c r="B31" s="28"/>
    </row>
    <row r="32" spans="2:2" x14ac:dyDescent="0.2">
      <c r="B32" s="28"/>
    </row>
    <row r="33" spans="2:2" x14ac:dyDescent="0.2">
      <c r="B33" s="28"/>
    </row>
    <row r="34" spans="2:2" x14ac:dyDescent="0.2">
      <c r="B34" s="28"/>
    </row>
    <row r="35" spans="2:2" x14ac:dyDescent="0.2">
      <c r="B35" s="28"/>
    </row>
    <row r="36" spans="2:2" x14ac:dyDescent="0.2">
      <c r="B36" s="28"/>
    </row>
    <row r="37" spans="2:2" x14ac:dyDescent="0.2">
      <c r="B37" s="28"/>
    </row>
    <row r="38" spans="2:2" x14ac:dyDescent="0.2">
      <c r="B38" s="28"/>
    </row>
    <row r="39" spans="2:2" x14ac:dyDescent="0.2">
      <c r="B39" s="28"/>
    </row>
    <row r="40" spans="2:2" x14ac:dyDescent="0.2">
      <c r="B40" s="28"/>
    </row>
    <row r="41" spans="2:2" x14ac:dyDescent="0.2">
      <c r="B41" s="28"/>
    </row>
    <row r="42" spans="2:2" x14ac:dyDescent="0.2">
      <c r="B42" s="28"/>
    </row>
    <row r="43" spans="2:2" x14ac:dyDescent="0.2">
      <c r="B43" s="28"/>
    </row>
    <row r="44" spans="2:2" x14ac:dyDescent="0.2">
      <c r="B44" s="28"/>
    </row>
    <row r="45" spans="2:2" x14ac:dyDescent="0.2">
      <c r="B45" s="28"/>
    </row>
    <row r="46" spans="2:2" x14ac:dyDescent="0.2">
      <c r="B46" s="28"/>
    </row>
    <row r="47" spans="2:2" x14ac:dyDescent="0.2">
      <c r="B47" s="28"/>
    </row>
    <row r="48" spans="2:2" x14ac:dyDescent="0.2">
      <c r="B48" s="28"/>
    </row>
    <row r="49" spans="2:2" x14ac:dyDescent="0.2">
      <c r="B49" s="28"/>
    </row>
    <row r="50" spans="2:2" x14ac:dyDescent="0.2">
      <c r="B50" s="28"/>
    </row>
    <row r="51" spans="2:2" x14ac:dyDescent="0.2">
      <c r="B51" s="28"/>
    </row>
    <row r="52" spans="2:2" x14ac:dyDescent="0.2">
      <c r="B52" s="28"/>
    </row>
    <row r="53" spans="2:2" x14ac:dyDescent="0.2">
      <c r="B53" s="28"/>
    </row>
    <row r="54" spans="2:2" x14ac:dyDescent="0.2">
      <c r="B54" s="28"/>
    </row>
    <row r="55" spans="2:2" x14ac:dyDescent="0.2">
      <c r="B55" s="28"/>
    </row>
    <row r="56" spans="2:2" x14ac:dyDescent="0.2">
      <c r="B56" s="28"/>
    </row>
    <row r="57" spans="2:2" x14ac:dyDescent="0.2">
      <c r="B57" s="28"/>
    </row>
    <row r="58" spans="2:2" x14ac:dyDescent="0.2">
      <c r="B58" s="28"/>
    </row>
    <row r="59" spans="2:2" x14ac:dyDescent="0.2">
      <c r="B59" s="28"/>
    </row>
    <row r="60" spans="2:2" x14ac:dyDescent="0.2">
      <c r="B60" s="28"/>
    </row>
    <row r="61" spans="2:2" x14ac:dyDescent="0.2">
      <c r="B61" s="28"/>
    </row>
    <row r="62" spans="2:2" x14ac:dyDescent="0.2">
      <c r="B62" s="28"/>
    </row>
    <row r="63" spans="2:2" x14ac:dyDescent="0.2">
      <c r="B63" s="28"/>
    </row>
    <row r="64" spans="2:2" x14ac:dyDescent="0.2">
      <c r="B64" s="28"/>
    </row>
    <row r="65" spans="2:2" x14ac:dyDescent="0.2">
      <c r="B65" s="28"/>
    </row>
    <row r="66" spans="2:2" x14ac:dyDescent="0.2">
      <c r="B66" s="28"/>
    </row>
    <row r="67" spans="2:2" x14ac:dyDescent="0.2">
      <c r="B67" s="28"/>
    </row>
    <row r="68" spans="2:2" x14ac:dyDescent="0.2">
      <c r="B68" s="28"/>
    </row>
    <row r="69" spans="2:2" x14ac:dyDescent="0.2">
      <c r="B69" s="28"/>
    </row>
    <row r="70" spans="2:2" x14ac:dyDescent="0.2">
      <c r="B70" s="28"/>
    </row>
    <row r="71" spans="2:2" x14ac:dyDescent="0.2">
      <c r="B71" s="28"/>
    </row>
    <row r="72" spans="2:2" x14ac:dyDescent="0.2">
      <c r="B72" s="28"/>
    </row>
    <row r="73" spans="2:2" x14ac:dyDescent="0.2">
      <c r="B73" s="28"/>
    </row>
    <row r="74" spans="2:2" x14ac:dyDescent="0.2">
      <c r="B74" s="28"/>
    </row>
    <row r="75" spans="2:2" x14ac:dyDescent="0.2">
      <c r="B75" s="28"/>
    </row>
    <row r="76" spans="2:2" x14ac:dyDescent="0.2">
      <c r="B76" s="28"/>
    </row>
    <row r="77" spans="2:2" x14ac:dyDescent="0.2">
      <c r="B77" s="28"/>
    </row>
    <row r="78" spans="2:2" x14ac:dyDescent="0.2">
      <c r="B78" s="28"/>
    </row>
    <row r="79" spans="2:2" x14ac:dyDescent="0.2">
      <c r="B79" s="28"/>
    </row>
    <row r="80" spans="2:2" x14ac:dyDescent="0.2">
      <c r="B80" s="28"/>
    </row>
    <row r="81" spans="2:2" x14ac:dyDescent="0.2">
      <c r="B81" s="28"/>
    </row>
    <row r="82" spans="2:2" x14ac:dyDescent="0.2">
      <c r="B82" s="28"/>
    </row>
    <row r="83" spans="2:2" x14ac:dyDescent="0.2">
      <c r="B83" s="28"/>
    </row>
    <row r="84" spans="2:2" x14ac:dyDescent="0.2">
      <c r="B84" s="28"/>
    </row>
    <row r="85" spans="2:2" x14ac:dyDescent="0.2">
      <c r="B85" s="28"/>
    </row>
    <row r="86" spans="2:2" x14ac:dyDescent="0.2">
      <c r="B86" s="28"/>
    </row>
    <row r="87" spans="2:2" x14ac:dyDescent="0.2">
      <c r="B87" s="28"/>
    </row>
    <row r="88" spans="2:2" x14ac:dyDescent="0.2">
      <c r="B88" s="28"/>
    </row>
    <row r="89" spans="2:2" x14ac:dyDescent="0.2">
      <c r="B89" s="28"/>
    </row>
    <row r="90" spans="2:2" x14ac:dyDescent="0.2">
      <c r="B90" s="28"/>
    </row>
    <row r="91" spans="2:2" x14ac:dyDescent="0.2">
      <c r="B91" s="28"/>
    </row>
    <row r="92" spans="2:2" x14ac:dyDescent="0.2">
      <c r="B92" s="28"/>
    </row>
    <row r="93" spans="2:2" x14ac:dyDescent="0.2">
      <c r="B93" s="28"/>
    </row>
    <row r="94" spans="2:2" x14ac:dyDescent="0.2">
      <c r="B94" s="28"/>
    </row>
    <row r="95" spans="2:2" x14ac:dyDescent="0.2">
      <c r="B95" s="28"/>
    </row>
    <row r="96" spans="2:2" x14ac:dyDescent="0.2">
      <c r="B96" s="28"/>
    </row>
    <row r="97" spans="2:2" x14ac:dyDescent="0.2">
      <c r="B97" s="28"/>
    </row>
    <row r="98" spans="2:2" x14ac:dyDescent="0.2">
      <c r="B98" s="28"/>
    </row>
    <row r="99" spans="2:2" x14ac:dyDescent="0.2">
      <c r="B99" s="28"/>
    </row>
    <row r="100" spans="2:2" x14ac:dyDescent="0.2">
      <c r="B100" s="28"/>
    </row>
    <row r="101" spans="2:2" x14ac:dyDescent="0.2">
      <c r="B101" s="28"/>
    </row>
    <row r="102" spans="2:2" x14ac:dyDescent="0.2">
      <c r="B102" s="28"/>
    </row>
    <row r="103" spans="2:2" x14ac:dyDescent="0.2">
      <c r="B103" s="28"/>
    </row>
    <row r="104" spans="2:2" x14ac:dyDescent="0.2">
      <c r="B104" s="28"/>
    </row>
    <row r="105" spans="2:2" x14ac:dyDescent="0.2">
      <c r="B105" s="28"/>
    </row>
    <row r="106" spans="2:2" x14ac:dyDescent="0.2">
      <c r="B106" s="28"/>
    </row>
    <row r="107" spans="2:2" x14ac:dyDescent="0.2">
      <c r="B107" s="28"/>
    </row>
    <row r="108" spans="2:2" x14ac:dyDescent="0.2">
      <c r="B108" s="28"/>
    </row>
    <row r="109" spans="2:2" x14ac:dyDescent="0.2">
      <c r="B109" s="28"/>
    </row>
    <row r="110" spans="2:2" x14ac:dyDescent="0.2">
      <c r="B110" s="28"/>
    </row>
    <row r="111" spans="2:2" x14ac:dyDescent="0.2">
      <c r="B111" s="28"/>
    </row>
    <row r="112" spans="2:2" x14ac:dyDescent="0.2">
      <c r="B112" s="28"/>
    </row>
    <row r="113" spans="2:2" x14ac:dyDescent="0.2">
      <c r="B113" s="28"/>
    </row>
    <row r="114" spans="2:2" x14ac:dyDescent="0.2">
      <c r="B114" s="28"/>
    </row>
    <row r="115" spans="2:2" x14ac:dyDescent="0.2">
      <c r="B115" s="28"/>
    </row>
    <row r="116" spans="2:2" x14ac:dyDescent="0.2">
      <c r="B116" s="28"/>
    </row>
    <row r="117" spans="2:2" x14ac:dyDescent="0.2">
      <c r="B117" s="28"/>
    </row>
    <row r="118" spans="2:2" x14ac:dyDescent="0.2">
      <c r="B118" s="28"/>
    </row>
    <row r="119" spans="2:2" x14ac:dyDescent="0.2">
      <c r="B119" s="28"/>
    </row>
    <row r="120" spans="2:2" x14ac:dyDescent="0.2">
      <c r="B120" s="28"/>
    </row>
    <row r="121" spans="2:2" x14ac:dyDescent="0.2">
      <c r="B121" s="28"/>
    </row>
    <row r="122" spans="2:2" x14ac:dyDescent="0.2">
      <c r="B122" s="28"/>
    </row>
    <row r="123" spans="2:2" x14ac:dyDescent="0.2">
      <c r="B123" s="28"/>
    </row>
    <row r="124" spans="2:2" x14ac:dyDescent="0.2">
      <c r="B124" s="28"/>
    </row>
    <row r="125" spans="2:2" x14ac:dyDescent="0.2">
      <c r="B125" s="28"/>
    </row>
    <row r="126" spans="2:2" x14ac:dyDescent="0.2">
      <c r="B126" s="28"/>
    </row>
    <row r="127" spans="2:2" x14ac:dyDescent="0.2">
      <c r="B127" s="28"/>
    </row>
    <row r="128" spans="2:2" x14ac:dyDescent="0.2">
      <c r="B128" s="28"/>
    </row>
    <row r="129" spans="2:2" x14ac:dyDescent="0.2">
      <c r="B129" s="28"/>
    </row>
    <row r="130" spans="2:2" x14ac:dyDescent="0.2">
      <c r="B130" s="28"/>
    </row>
    <row r="131" spans="2:2" x14ac:dyDescent="0.2">
      <c r="B131" s="28"/>
    </row>
    <row r="132" spans="2:2" x14ac:dyDescent="0.2">
      <c r="B132" s="28"/>
    </row>
    <row r="133" spans="2:2" x14ac:dyDescent="0.2">
      <c r="B133" s="28"/>
    </row>
    <row r="134" spans="2:2" x14ac:dyDescent="0.2">
      <c r="B134" s="28"/>
    </row>
    <row r="135" spans="2:2" x14ac:dyDescent="0.2">
      <c r="B135" s="28"/>
    </row>
    <row r="136" spans="2:2" x14ac:dyDescent="0.2">
      <c r="B136" s="28"/>
    </row>
    <row r="137" spans="2:2" x14ac:dyDescent="0.2">
      <c r="B137" s="28"/>
    </row>
    <row r="138" spans="2:2" x14ac:dyDescent="0.2">
      <c r="B138" s="28"/>
    </row>
    <row r="139" spans="2:2" x14ac:dyDescent="0.2">
      <c r="B139" s="28"/>
    </row>
    <row r="140" spans="2:2" x14ac:dyDescent="0.2">
      <c r="B140" s="28"/>
    </row>
    <row r="141" spans="2:2" x14ac:dyDescent="0.2">
      <c r="B141" s="28"/>
    </row>
    <row r="142" spans="2:2" x14ac:dyDescent="0.2">
      <c r="B142" s="28"/>
    </row>
    <row r="143" spans="2:2" x14ac:dyDescent="0.2">
      <c r="B143" s="28"/>
    </row>
    <row r="144" spans="2:2" x14ac:dyDescent="0.2">
      <c r="B144" s="28"/>
    </row>
    <row r="145" spans="2:2" x14ac:dyDescent="0.2">
      <c r="B145" s="28"/>
    </row>
    <row r="146" spans="2:2" x14ac:dyDescent="0.2">
      <c r="B146" s="28"/>
    </row>
    <row r="147" spans="2:2" x14ac:dyDescent="0.2">
      <c r="B147" s="28"/>
    </row>
    <row r="148" spans="2:2" x14ac:dyDescent="0.2">
      <c r="B148" s="28"/>
    </row>
    <row r="149" spans="2:2" x14ac:dyDescent="0.2">
      <c r="B149" s="28"/>
    </row>
    <row r="150" spans="2:2" x14ac:dyDescent="0.2">
      <c r="B150" s="28"/>
    </row>
    <row r="151" spans="2:2" x14ac:dyDescent="0.2">
      <c r="B151" s="28"/>
    </row>
    <row r="152" spans="2:2" x14ac:dyDescent="0.2">
      <c r="B152" s="28"/>
    </row>
    <row r="153" spans="2:2" x14ac:dyDescent="0.2">
      <c r="B153" s="28"/>
    </row>
    <row r="154" spans="2:2" x14ac:dyDescent="0.2">
      <c r="B154" s="28"/>
    </row>
    <row r="155" spans="2:2" x14ac:dyDescent="0.2">
      <c r="B155" s="28"/>
    </row>
    <row r="156" spans="2:2" x14ac:dyDescent="0.2">
      <c r="B156" s="28"/>
    </row>
    <row r="157" spans="2:2" x14ac:dyDescent="0.2">
      <c r="B157" s="28"/>
    </row>
    <row r="158" spans="2:2" x14ac:dyDescent="0.2">
      <c r="B158" s="28"/>
    </row>
    <row r="159" spans="2:2" x14ac:dyDescent="0.2">
      <c r="B159" s="28"/>
    </row>
    <row r="160" spans="2:2" x14ac:dyDescent="0.2">
      <c r="B160" s="28"/>
    </row>
    <row r="161" spans="2:2" x14ac:dyDescent="0.2">
      <c r="B161" s="28"/>
    </row>
    <row r="162" spans="2:2" x14ac:dyDescent="0.2">
      <c r="B162" s="28"/>
    </row>
    <row r="163" spans="2:2" x14ac:dyDescent="0.2">
      <c r="B163" s="28"/>
    </row>
    <row r="164" spans="2:2" x14ac:dyDescent="0.2">
      <c r="B164" s="28"/>
    </row>
    <row r="165" spans="2:2" x14ac:dyDescent="0.2">
      <c r="B165" s="28"/>
    </row>
    <row r="166" spans="2:2" x14ac:dyDescent="0.2">
      <c r="B166" s="28"/>
    </row>
    <row r="167" spans="2:2" x14ac:dyDescent="0.2">
      <c r="B167" s="28"/>
    </row>
    <row r="168" spans="2:2" x14ac:dyDescent="0.2">
      <c r="B168" s="28"/>
    </row>
    <row r="169" spans="2:2" x14ac:dyDescent="0.2">
      <c r="B169" s="28"/>
    </row>
    <row r="170" spans="2:2" x14ac:dyDescent="0.2">
      <c r="B170" s="28"/>
    </row>
    <row r="171" spans="2:2" x14ac:dyDescent="0.2">
      <c r="B171" s="28"/>
    </row>
    <row r="172" spans="2:2" x14ac:dyDescent="0.2">
      <c r="B172" s="28"/>
    </row>
    <row r="173" spans="2:2" x14ac:dyDescent="0.2">
      <c r="B173" s="28"/>
    </row>
    <row r="174" spans="2:2" x14ac:dyDescent="0.2">
      <c r="B174" s="28"/>
    </row>
    <row r="175" spans="2:2" x14ac:dyDescent="0.2">
      <c r="B175" s="28"/>
    </row>
    <row r="176" spans="2:2" x14ac:dyDescent="0.2">
      <c r="B176" s="28"/>
    </row>
    <row r="177" spans="2:2" x14ac:dyDescent="0.2">
      <c r="B177" s="28"/>
    </row>
    <row r="178" spans="2:2" x14ac:dyDescent="0.2">
      <c r="B178" s="28"/>
    </row>
    <row r="179" spans="2:2" x14ac:dyDescent="0.2">
      <c r="B179" s="28"/>
    </row>
    <row r="180" spans="2:2" x14ac:dyDescent="0.2">
      <c r="B180" s="28"/>
    </row>
    <row r="181" spans="2:2" x14ac:dyDescent="0.2">
      <c r="B181" s="28"/>
    </row>
    <row r="182" spans="2:2" x14ac:dyDescent="0.2">
      <c r="B182" s="28"/>
    </row>
    <row r="183" spans="2:2" x14ac:dyDescent="0.2">
      <c r="B183" s="28"/>
    </row>
    <row r="184" spans="2:2" x14ac:dyDescent="0.2">
      <c r="B184" s="28"/>
    </row>
    <row r="185" spans="2:2" x14ac:dyDescent="0.2">
      <c r="B185" s="28"/>
    </row>
    <row r="186" spans="2:2" x14ac:dyDescent="0.2">
      <c r="B186" s="28"/>
    </row>
    <row r="187" spans="2:2" x14ac:dyDescent="0.2">
      <c r="B187" s="28"/>
    </row>
    <row r="188" spans="2:2" x14ac:dyDescent="0.2">
      <c r="B188" s="28"/>
    </row>
    <row r="189" spans="2:2" x14ac:dyDescent="0.2">
      <c r="B189" s="28"/>
    </row>
    <row r="190" spans="2:2" x14ac:dyDescent="0.2">
      <c r="B190" s="28"/>
    </row>
    <row r="191" spans="2:2" x14ac:dyDescent="0.2">
      <c r="B191" s="28"/>
    </row>
    <row r="192" spans="2:2" x14ac:dyDescent="0.2">
      <c r="B192" s="28"/>
    </row>
    <row r="193" spans="2:2" x14ac:dyDescent="0.2">
      <c r="B193" s="28"/>
    </row>
    <row r="194" spans="2:2" x14ac:dyDescent="0.2">
      <c r="B194" s="28"/>
    </row>
    <row r="195" spans="2:2" x14ac:dyDescent="0.2">
      <c r="B195" s="28"/>
    </row>
    <row r="196" spans="2:2" x14ac:dyDescent="0.2">
      <c r="B196" s="28"/>
    </row>
    <row r="197" spans="2:2" x14ac:dyDescent="0.2">
      <c r="B197" s="28"/>
    </row>
    <row r="198" spans="2:2" x14ac:dyDescent="0.2">
      <c r="B198" s="28"/>
    </row>
    <row r="199" spans="2:2" x14ac:dyDescent="0.2">
      <c r="B199" s="28"/>
    </row>
    <row r="200" spans="2:2" x14ac:dyDescent="0.2">
      <c r="B200" s="28"/>
    </row>
    <row r="201" spans="2:2" x14ac:dyDescent="0.2">
      <c r="B201" s="28"/>
    </row>
    <row r="202" spans="2:2" x14ac:dyDescent="0.2">
      <c r="B202" s="28"/>
    </row>
    <row r="203" spans="2:2" x14ac:dyDescent="0.2">
      <c r="B203" s="28"/>
    </row>
    <row r="204" spans="2:2" x14ac:dyDescent="0.2">
      <c r="B204" s="28"/>
    </row>
    <row r="205" spans="2:2" x14ac:dyDescent="0.2">
      <c r="B205" s="28"/>
    </row>
    <row r="206" spans="2:2" x14ac:dyDescent="0.2">
      <c r="B206" s="28"/>
    </row>
    <row r="207" spans="2:2" x14ac:dyDescent="0.2">
      <c r="B207" s="28"/>
    </row>
    <row r="208" spans="2:2" x14ac:dyDescent="0.2">
      <c r="B208" s="28"/>
    </row>
    <row r="209" spans="2:2" x14ac:dyDescent="0.2">
      <c r="B209" s="28"/>
    </row>
    <row r="210" spans="2:2" x14ac:dyDescent="0.2">
      <c r="B210" s="28"/>
    </row>
    <row r="211" spans="2:2" x14ac:dyDescent="0.2">
      <c r="B211" s="28"/>
    </row>
    <row r="212" spans="2:2" x14ac:dyDescent="0.2">
      <c r="B212" s="28"/>
    </row>
    <row r="213" spans="2:2" x14ac:dyDescent="0.2">
      <c r="B213" s="28"/>
    </row>
    <row r="214" spans="2:2" x14ac:dyDescent="0.2">
      <c r="B214" s="28"/>
    </row>
    <row r="215" spans="2:2" x14ac:dyDescent="0.2">
      <c r="B215" s="28"/>
    </row>
    <row r="216" spans="2:2" x14ac:dyDescent="0.2">
      <c r="B216" s="28"/>
    </row>
    <row r="217" spans="2:2" x14ac:dyDescent="0.2">
      <c r="B217" s="28"/>
    </row>
    <row r="218" spans="2:2" x14ac:dyDescent="0.2">
      <c r="B218" s="28"/>
    </row>
    <row r="219" spans="2:2" x14ac:dyDescent="0.2">
      <c r="B219" s="28"/>
    </row>
    <row r="220" spans="2:2" x14ac:dyDescent="0.2">
      <c r="B220" s="28"/>
    </row>
    <row r="221" spans="2:2" x14ac:dyDescent="0.2">
      <c r="B221" s="28"/>
    </row>
    <row r="222" spans="2:2" x14ac:dyDescent="0.2">
      <c r="B222" s="28"/>
    </row>
    <row r="223" spans="2:2" x14ac:dyDescent="0.2">
      <c r="B223" s="28"/>
    </row>
    <row r="224" spans="2:2" x14ac:dyDescent="0.2">
      <c r="B224" s="28"/>
    </row>
    <row r="225" spans="2:2" x14ac:dyDescent="0.2">
      <c r="B225" s="28"/>
    </row>
    <row r="226" spans="2:2" x14ac:dyDescent="0.2">
      <c r="B226" s="28"/>
    </row>
    <row r="227" spans="2:2" x14ac:dyDescent="0.2">
      <c r="B227" s="28"/>
    </row>
    <row r="228" spans="2:2" x14ac:dyDescent="0.2">
      <c r="B228" s="28"/>
    </row>
    <row r="229" spans="2:2" x14ac:dyDescent="0.2">
      <c r="B229" s="28"/>
    </row>
    <row r="230" spans="2:2" x14ac:dyDescent="0.2">
      <c r="B230" s="28"/>
    </row>
    <row r="231" spans="2:2" x14ac:dyDescent="0.2">
      <c r="B231" s="28"/>
    </row>
    <row r="232" spans="2:2" x14ac:dyDescent="0.2">
      <c r="B232" s="28"/>
    </row>
    <row r="233" spans="2:2" x14ac:dyDescent="0.2">
      <c r="B233" s="28"/>
    </row>
    <row r="234" spans="2:2" x14ac:dyDescent="0.2">
      <c r="B234" s="28"/>
    </row>
    <row r="235" spans="2:2" x14ac:dyDescent="0.2">
      <c r="B235" s="28"/>
    </row>
    <row r="236" spans="2:2" x14ac:dyDescent="0.2">
      <c r="B236" s="28"/>
    </row>
    <row r="237" spans="2:2" x14ac:dyDescent="0.2">
      <c r="B237" s="28"/>
    </row>
    <row r="238" spans="2:2" x14ac:dyDescent="0.2">
      <c r="B238" s="28"/>
    </row>
    <row r="239" spans="2:2" x14ac:dyDescent="0.2">
      <c r="B239" s="28"/>
    </row>
    <row r="240" spans="2:2" x14ac:dyDescent="0.2">
      <c r="B240" s="28"/>
    </row>
    <row r="241" spans="2:2" x14ac:dyDescent="0.2">
      <c r="B241" s="28"/>
    </row>
    <row r="242" spans="2:2" x14ac:dyDescent="0.2">
      <c r="B242" s="28"/>
    </row>
    <row r="243" spans="2:2" x14ac:dyDescent="0.2">
      <c r="B243" s="28"/>
    </row>
    <row r="244" spans="2:2" x14ac:dyDescent="0.2">
      <c r="B244" s="28"/>
    </row>
    <row r="245" spans="2:2" x14ac:dyDescent="0.2">
      <c r="B245" s="28"/>
    </row>
    <row r="246" spans="2:2" x14ac:dyDescent="0.2">
      <c r="B246" s="28"/>
    </row>
    <row r="247" spans="2:2" x14ac:dyDescent="0.2">
      <c r="B247" s="28"/>
    </row>
    <row r="248" spans="2:2" x14ac:dyDescent="0.2">
      <c r="B248" s="28"/>
    </row>
    <row r="249" spans="2:2" x14ac:dyDescent="0.2">
      <c r="B249" s="28"/>
    </row>
    <row r="250" spans="2:2" x14ac:dyDescent="0.2">
      <c r="B250" s="28"/>
    </row>
    <row r="251" spans="2:2" x14ac:dyDescent="0.2">
      <c r="B251" s="28"/>
    </row>
    <row r="252" spans="2:2" x14ac:dyDescent="0.2">
      <c r="B252" s="28"/>
    </row>
    <row r="253" spans="2:2" x14ac:dyDescent="0.2">
      <c r="B253" s="28"/>
    </row>
    <row r="254" spans="2:2" x14ac:dyDescent="0.2">
      <c r="B254" s="28"/>
    </row>
    <row r="255" spans="2:2" x14ac:dyDescent="0.2">
      <c r="B255" s="28"/>
    </row>
    <row r="256" spans="2:2" x14ac:dyDescent="0.2">
      <c r="B256" s="28"/>
    </row>
    <row r="257" spans="2:2" x14ac:dyDescent="0.2">
      <c r="B257" s="28"/>
    </row>
    <row r="258" spans="2:2" x14ac:dyDescent="0.2">
      <c r="B258" s="28"/>
    </row>
    <row r="259" spans="2:2" x14ac:dyDescent="0.2">
      <c r="B259" s="28"/>
    </row>
    <row r="260" spans="2:2" x14ac:dyDescent="0.2">
      <c r="B260" s="28"/>
    </row>
    <row r="261" spans="2:2" x14ac:dyDescent="0.2">
      <c r="B261" s="28"/>
    </row>
    <row r="262" spans="2:2" x14ac:dyDescent="0.2">
      <c r="B262" s="28"/>
    </row>
    <row r="263" spans="2:2" x14ac:dyDescent="0.2">
      <c r="B263" s="28"/>
    </row>
    <row r="264" spans="2:2" x14ac:dyDescent="0.2">
      <c r="B264" s="28"/>
    </row>
    <row r="265" spans="2:2" x14ac:dyDescent="0.2">
      <c r="B265" s="28"/>
    </row>
    <row r="266" spans="2:2" x14ac:dyDescent="0.2">
      <c r="B266" s="28"/>
    </row>
    <row r="267" spans="2:2" x14ac:dyDescent="0.2">
      <c r="B267" s="28"/>
    </row>
    <row r="268" spans="2:2" x14ac:dyDescent="0.2">
      <c r="B268" s="28"/>
    </row>
    <row r="269" spans="2:2" x14ac:dyDescent="0.2">
      <c r="B269" s="28"/>
    </row>
    <row r="270" spans="2:2" x14ac:dyDescent="0.2">
      <c r="B270" s="28"/>
    </row>
    <row r="271" spans="2:2" x14ac:dyDescent="0.2">
      <c r="B271" s="28"/>
    </row>
    <row r="272" spans="2:2" x14ac:dyDescent="0.2">
      <c r="B272" s="28"/>
    </row>
    <row r="273" spans="2:2" x14ac:dyDescent="0.2">
      <c r="B273" s="28"/>
    </row>
    <row r="274" spans="2:2" x14ac:dyDescent="0.2">
      <c r="B274" s="28"/>
    </row>
    <row r="275" spans="2:2" x14ac:dyDescent="0.2">
      <c r="B275" s="28"/>
    </row>
    <row r="276" spans="2:2" x14ac:dyDescent="0.2">
      <c r="B276" s="28"/>
    </row>
    <row r="277" spans="2:2" x14ac:dyDescent="0.2">
      <c r="B277" s="28"/>
    </row>
    <row r="278" spans="2:2" x14ac:dyDescent="0.2">
      <c r="B278" s="28"/>
    </row>
    <row r="279" spans="2:2" x14ac:dyDescent="0.2">
      <c r="B279" s="28"/>
    </row>
    <row r="280" spans="2:2" x14ac:dyDescent="0.2">
      <c r="B280" s="28"/>
    </row>
    <row r="281" spans="2:2" x14ac:dyDescent="0.2">
      <c r="B281" s="28"/>
    </row>
    <row r="282" spans="2:2" x14ac:dyDescent="0.2">
      <c r="B282" s="28"/>
    </row>
    <row r="283" spans="2:2" x14ac:dyDescent="0.2">
      <c r="B283" s="28"/>
    </row>
    <row r="284" spans="2:2" x14ac:dyDescent="0.2">
      <c r="B284" s="28"/>
    </row>
    <row r="285" spans="2:2" x14ac:dyDescent="0.2">
      <c r="B285" s="28"/>
    </row>
    <row r="286" spans="2:2" x14ac:dyDescent="0.2">
      <c r="B286" s="28"/>
    </row>
    <row r="287" spans="2:2" x14ac:dyDescent="0.2">
      <c r="B287" s="28"/>
    </row>
    <row r="288" spans="2:2" x14ac:dyDescent="0.2">
      <c r="B288" s="28"/>
    </row>
    <row r="289" spans="2:2" x14ac:dyDescent="0.2">
      <c r="B289" s="28"/>
    </row>
    <row r="290" spans="2:2" x14ac:dyDescent="0.2">
      <c r="B290" s="28"/>
    </row>
    <row r="291" spans="2:2" x14ac:dyDescent="0.2">
      <c r="B291" s="28"/>
    </row>
    <row r="292" spans="2:2" x14ac:dyDescent="0.2">
      <c r="B292" s="28"/>
    </row>
    <row r="293" spans="2:2" x14ac:dyDescent="0.2">
      <c r="B293" s="28"/>
    </row>
    <row r="294" spans="2:2" x14ac:dyDescent="0.2">
      <c r="B294" s="28"/>
    </row>
    <row r="295" spans="2:2" x14ac:dyDescent="0.2">
      <c r="B295" s="28"/>
    </row>
    <row r="296" spans="2:2" x14ac:dyDescent="0.2">
      <c r="B296" s="28"/>
    </row>
    <row r="297" spans="2:2" x14ac:dyDescent="0.2">
      <c r="B297" s="28"/>
    </row>
    <row r="298" spans="2:2" x14ac:dyDescent="0.2">
      <c r="B298" s="28"/>
    </row>
    <row r="299" spans="2:2" x14ac:dyDescent="0.2">
      <c r="B299" s="28"/>
    </row>
    <row r="300" spans="2:2" x14ac:dyDescent="0.2">
      <c r="B300" s="28"/>
    </row>
    <row r="301" spans="2:2" x14ac:dyDescent="0.2">
      <c r="B301" s="28"/>
    </row>
    <row r="302" spans="2:2" x14ac:dyDescent="0.2">
      <c r="B302" s="28"/>
    </row>
    <row r="303" spans="2:2" x14ac:dyDescent="0.2">
      <c r="B303" s="28"/>
    </row>
    <row r="304" spans="2:2" x14ac:dyDescent="0.2">
      <c r="B304" s="28"/>
    </row>
    <row r="305" spans="2:2" x14ac:dyDescent="0.2">
      <c r="B305" s="28"/>
    </row>
    <row r="306" spans="2:2" x14ac:dyDescent="0.2">
      <c r="B306" s="28"/>
    </row>
    <row r="307" spans="2:2" x14ac:dyDescent="0.2">
      <c r="B307" s="28"/>
    </row>
    <row r="308" spans="2:2" x14ac:dyDescent="0.2">
      <c r="B308" s="28"/>
    </row>
    <row r="309" spans="2:2" x14ac:dyDescent="0.2">
      <c r="B309" s="28"/>
    </row>
    <row r="310" spans="2:2" x14ac:dyDescent="0.2">
      <c r="B310" s="28"/>
    </row>
    <row r="311" spans="2:2" x14ac:dyDescent="0.2">
      <c r="B311" s="28"/>
    </row>
    <row r="312" spans="2:2" x14ac:dyDescent="0.2">
      <c r="B312" s="28"/>
    </row>
    <row r="313" spans="2:2" x14ac:dyDescent="0.2">
      <c r="B313" s="28"/>
    </row>
    <row r="314" spans="2:2" x14ac:dyDescent="0.2">
      <c r="B314" s="28"/>
    </row>
    <row r="315" spans="2:2" x14ac:dyDescent="0.2">
      <c r="B315" s="28"/>
    </row>
    <row r="316" spans="2:2" x14ac:dyDescent="0.2">
      <c r="B316" s="28"/>
    </row>
    <row r="317" spans="2:2" x14ac:dyDescent="0.2">
      <c r="B317" s="28"/>
    </row>
    <row r="318" spans="2:2" x14ac:dyDescent="0.2">
      <c r="B318" s="28"/>
    </row>
    <row r="319" spans="2:2" x14ac:dyDescent="0.2">
      <c r="B319" s="28"/>
    </row>
    <row r="320" spans="2:2" x14ac:dyDescent="0.2">
      <c r="B320" s="28"/>
    </row>
    <row r="321" spans="2:2" x14ac:dyDescent="0.2">
      <c r="B321" s="28"/>
    </row>
    <row r="322" spans="2:2" x14ac:dyDescent="0.2">
      <c r="B322" s="28"/>
    </row>
    <row r="323" spans="2:2" x14ac:dyDescent="0.2">
      <c r="B323" s="28"/>
    </row>
    <row r="324" spans="2:2" x14ac:dyDescent="0.2">
      <c r="B324" s="28"/>
    </row>
    <row r="325" spans="2:2" x14ac:dyDescent="0.2">
      <c r="B325" s="28"/>
    </row>
    <row r="326" spans="2:2" x14ac:dyDescent="0.2">
      <c r="B326" s="28"/>
    </row>
    <row r="327" spans="2:2" x14ac:dyDescent="0.2">
      <c r="B327" s="28"/>
    </row>
    <row r="328" spans="2:2" x14ac:dyDescent="0.2">
      <c r="B328" s="28"/>
    </row>
    <row r="329" spans="2:2" x14ac:dyDescent="0.2">
      <c r="B329" s="28"/>
    </row>
    <row r="330" spans="2:2" x14ac:dyDescent="0.2">
      <c r="B330" s="28"/>
    </row>
    <row r="331" spans="2:2" x14ac:dyDescent="0.2">
      <c r="B331" s="28"/>
    </row>
    <row r="332" spans="2:2" x14ac:dyDescent="0.2">
      <c r="B332" s="28"/>
    </row>
    <row r="333" spans="2:2" x14ac:dyDescent="0.2">
      <c r="B333" s="28"/>
    </row>
    <row r="334" spans="2:2" x14ac:dyDescent="0.2">
      <c r="B334" s="28"/>
    </row>
    <row r="335" spans="2:2" x14ac:dyDescent="0.2">
      <c r="B335" s="28"/>
    </row>
    <row r="336" spans="2:2" x14ac:dyDescent="0.2">
      <c r="B336" s="28"/>
    </row>
    <row r="337" spans="2:2" x14ac:dyDescent="0.2">
      <c r="B337" s="28"/>
    </row>
    <row r="338" spans="2:2" x14ac:dyDescent="0.2">
      <c r="B338" s="28"/>
    </row>
    <row r="339" spans="2:2" x14ac:dyDescent="0.2">
      <c r="B339" s="28"/>
    </row>
    <row r="340" spans="2:2" x14ac:dyDescent="0.2">
      <c r="B340" s="28"/>
    </row>
    <row r="341" spans="2:2" x14ac:dyDescent="0.2">
      <c r="B341" s="28"/>
    </row>
    <row r="342" spans="2:2" x14ac:dyDescent="0.2">
      <c r="B342" s="28"/>
    </row>
    <row r="343" spans="2:2" x14ac:dyDescent="0.2">
      <c r="B343" s="28"/>
    </row>
    <row r="344" spans="2:2" x14ac:dyDescent="0.2">
      <c r="B344" s="28"/>
    </row>
    <row r="345" spans="2:2" x14ac:dyDescent="0.2">
      <c r="B345" s="28"/>
    </row>
    <row r="346" spans="2:2" x14ac:dyDescent="0.2">
      <c r="B346" s="28"/>
    </row>
    <row r="347" spans="2:2" x14ac:dyDescent="0.2">
      <c r="B347" s="28"/>
    </row>
    <row r="348" spans="2:2" x14ac:dyDescent="0.2">
      <c r="B348" s="28"/>
    </row>
    <row r="349" spans="2:2" x14ac:dyDescent="0.2">
      <c r="B349" s="28"/>
    </row>
    <row r="350" spans="2:2" x14ac:dyDescent="0.2">
      <c r="B350" s="28"/>
    </row>
    <row r="351" spans="2:2" x14ac:dyDescent="0.2">
      <c r="B351" s="28"/>
    </row>
    <row r="352" spans="2:2" x14ac:dyDescent="0.2">
      <c r="B352" s="28"/>
    </row>
    <row r="353" spans="2:2" x14ac:dyDescent="0.2">
      <c r="B353" s="28"/>
    </row>
    <row r="354" spans="2:2" x14ac:dyDescent="0.2">
      <c r="B354" s="28"/>
    </row>
    <row r="355" spans="2:2" x14ac:dyDescent="0.2">
      <c r="B355" s="28"/>
    </row>
    <row r="356" spans="2:2" x14ac:dyDescent="0.2">
      <c r="B356" s="28"/>
    </row>
    <row r="357" spans="2:2" x14ac:dyDescent="0.2">
      <c r="B357" s="28"/>
    </row>
    <row r="358" spans="2:2" x14ac:dyDescent="0.2">
      <c r="B358" s="28"/>
    </row>
    <row r="359" spans="2:2" x14ac:dyDescent="0.2">
      <c r="B359" s="28"/>
    </row>
    <row r="360" spans="2:2" x14ac:dyDescent="0.2">
      <c r="B360" s="28"/>
    </row>
    <row r="361" spans="2:2" x14ac:dyDescent="0.2">
      <c r="B361" s="28"/>
    </row>
    <row r="362" spans="2:2" x14ac:dyDescent="0.2">
      <c r="B362" s="28"/>
    </row>
    <row r="363" spans="2:2" x14ac:dyDescent="0.2">
      <c r="B363" s="28"/>
    </row>
    <row r="364" spans="2:2" x14ac:dyDescent="0.2">
      <c r="B364" s="28"/>
    </row>
    <row r="365" spans="2:2" x14ac:dyDescent="0.2">
      <c r="B365" s="28"/>
    </row>
    <row r="366" spans="2:2" x14ac:dyDescent="0.2">
      <c r="B366" s="28"/>
    </row>
    <row r="367" spans="2:2" x14ac:dyDescent="0.2">
      <c r="B367" s="28"/>
    </row>
    <row r="368" spans="2:2" x14ac:dyDescent="0.2">
      <c r="B368" s="28"/>
    </row>
    <row r="369" spans="2:2" x14ac:dyDescent="0.2">
      <c r="B369" s="28"/>
    </row>
    <row r="370" spans="2:2" x14ac:dyDescent="0.2">
      <c r="B370" s="28"/>
    </row>
    <row r="371" spans="2:2" x14ac:dyDescent="0.2">
      <c r="B371" s="28"/>
    </row>
    <row r="372" spans="2:2" x14ac:dyDescent="0.2">
      <c r="B372" s="28"/>
    </row>
    <row r="373" spans="2:2" x14ac:dyDescent="0.2">
      <c r="B373" s="28"/>
    </row>
    <row r="374" spans="2:2" x14ac:dyDescent="0.2">
      <c r="B374" s="28"/>
    </row>
    <row r="375" spans="2:2" x14ac:dyDescent="0.2">
      <c r="B375" s="28"/>
    </row>
    <row r="376" spans="2:2" x14ac:dyDescent="0.2">
      <c r="B376" s="28"/>
    </row>
    <row r="377" spans="2:2" x14ac:dyDescent="0.2">
      <c r="B377" s="28"/>
    </row>
    <row r="378" spans="2:2" x14ac:dyDescent="0.2">
      <c r="B378" s="28"/>
    </row>
    <row r="379" spans="2:2" x14ac:dyDescent="0.2">
      <c r="B379" s="28"/>
    </row>
    <row r="380" spans="2:2" x14ac:dyDescent="0.2">
      <c r="B380" s="28"/>
    </row>
    <row r="381" spans="2:2" x14ac:dyDescent="0.2">
      <c r="B381" s="28"/>
    </row>
    <row r="382" spans="2:2" x14ac:dyDescent="0.2">
      <c r="B382" s="28"/>
    </row>
    <row r="383" spans="2:2" x14ac:dyDescent="0.2">
      <c r="B383" s="28"/>
    </row>
    <row r="384" spans="2:2" x14ac:dyDescent="0.2">
      <c r="B384" s="28"/>
    </row>
    <row r="385" spans="2:2" x14ac:dyDescent="0.2">
      <c r="B385" s="28"/>
    </row>
    <row r="386" spans="2:2" x14ac:dyDescent="0.2">
      <c r="B386" s="28"/>
    </row>
    <row r="387" spans="2:2" x14ac:dyDescent="0.2">
      <c r="B387" s="28"/>
    </row>
    <row r="388" spans="2:2" x14ac:dyDescent="0.2">
      <c r="B388" s="28"/>
    </row>
    <row r="389" spans="2:2" x14ac:dyDescent="0.2">
      <c r="B389" s="28"/>
    </row>
    <row r="390" spans="2:2" x14ac:dyDescent="0.2">
      <c r="B390" s="28"/>
    </row>
    <row r="391" spans="2:2" x14ac:dyDescent="0.2">
      <c r="B391" s="28"/>
    </row>
    <row r="392" spans="2:2" x14ac:dyDescent="0.2">
      <c r="B392" s="28"/>
    </row>
    <row r="393" spans="2:2" x14ac:dyDescent="0.2">
      <c r="B393" s="28"/>
    </row>
    <row r="394" spans="2:2" x14ac:dyDescent="0.2">
      <c r="B394" s="28"/>
    </row>
    <row r="395" spans="2:2" x14ac:dyDescent="0.2">
      <c r="B395" s="28"/>
    </row>
    <row r="396" spans="2:2" x14ac:dyDescent="0.2">
      <c r="B396" s="28"/>
    </row>
    <row r="397" spans="2:2" x14ac:dyDescent="0.2">
      <c r="B397" s="28"/>
    </row>
    <row r="398" spans="2:2" x14ac:dyDescent="0.2">
      <c r="B398" s="28"/>
    </row>
    <row r="399" spans="2:2" x14ac:dyDescent="0.2">
      <c r="B399" s="28"/>
    </row>
    <row r="400" spans="2:2" x14ac:dyDescent="0.2">
      <c r="B400" s="28"/>
    </row>
    <row r="401" spans="2:2" x14ac:dyDescent="0.2">
      <c r="B401" s="28"/>
    </row>
    <row r="402" spans="2:2" x14ac:dyDescent="0.2">
      <c r="B402" s="28"/>
    </row>
    <row r="403" spans="2:2" x14ac:dyDescent="0.2">
      <c r="B403" s="28"/>
    </row>
    <row r="404" spans="2:2" x14ac:dyDescent="0.2">
      <c r="B404" s="28"/>
    </row>
    <row r="405" spans="2:2" x14ac:dyDescent="0.2">
      <c r="B405" s="28"/>
    </row>
    <row r="406" spans="2:2" x14ac:dyDescent="0.2">
      <c r="B406" s="28"/>
    </row>
    <row r="407" spans="2:2" x14ac:dyDescent="0.2">
      <c r="B407" s="28"/>
    </row>
    <row r="408" spans="2:2" x14ac:dyDescent="0.2">
      <c r="B408" s="28"/>
    </row>
    <row r="409" spans="2:2" x14ac:dyDescent="0.2">
      <c r="B409" s="28"/>
    </row>
    <row r="410" spans="2:2" x14ac:dyDescent="0.2">
      <c r="B410" s="28"/>
    </row>
    <row r="411" spans="2:2" x14ac:dyDescent="0.2">
      <c r="B411" s="28"/>
    </row>
    <row r="412" spans="2:2" x14ac:dyDescent="0.2">
      <c r="B412" s="28"/>
    </row>
    <row r="413" spans="2:2" x14ac:dyDescent="0.2">
      <c r="B413" s="28"/>
    </row>
    <row r="414" spans="2:2" x14ac:dyDescent="0.2">
      <c r="B414" s="28"/>
    </row>
    <row r="415" spans="2:2" x14ac:dyDescent="0.2">
      <c r="B415" s="28"/>
    </row>
    <row r="416" spans="2:2" x14ac:dyDescent="0.2">
      <c r="B416" s="28"/>
    </row>
    <row r="417" spans="2:2" x14ac:dyDescent="0.2">
      <c r="B417" s="28"/>
    </row>
    <row r="418" spans="2:2" x14ac:dyDescent="0.2">
      <c r="B418" s="28"/>
    </row>
    <row r="419" spans="2:2" x14ac:dyDescent="0.2">
      <c r="B419" s="28"/>
    </row>
    <row r="420" spans="2:2" x14ac:dyDescent="0.2">
      <c r="B420" s="28"/>
    </row>
    <row r="421" spans="2:2" x14ac:dyDescent="0.2">
      <c r="B421" s="28"/>
    </row>
    <row r="422" spans="2:2" x14ac:dyDescent="0.2">
      <c r="B422" s="28"/>
    </row>
    <row r="423" spans="2:2" x14ac:dyDescent="0.2">
      <c r="B423" s="28"/>
    </row>
    <row r="424" spans="2:2" x14ac:dyDescent="0.2">
      <c r="B424" s="28"/>
    </row>
    <row r="425" spans="2:2" x14ac:dyDescent="0.2">
      <c r="B425" s="28"/>
    </row>
    <row r="426" spans="2:2" x14ac:dyDescent="0.2">
      <c r="B426" s="28"/>
    </row>
    <row r="427" spans="2:2" x14ac:dyDescent="0.2">
      <c r="B427" s="28"/>
    </row>
    <row r="428" spans="2:2" x14ac:dyDescent="0.2">
      <c r="B428" s="28"/>
    </row>
    <row r="429" spans="2:2" x14ac:dyDescent="0.2">
      <c r="B429" s="28"/>
    </row>
    <row r="430" spans="2:2" x14ac:dyDescent="0.2">
      <c r="B430" s="28"/>
    </row>
    <row r="431" spans="2:2" x14ac:dyDescent="0.2">
      <c r="B431" s="28"/>
    </row>
    <row r="432" spans="2:2" x14ac:dyDescent="0.2">
      <c r="B432" s="28"/>
    </row>
    <row r="433" spans="2:2" x14ac:dyDescent="0.2">
      <c r="B433" s="28"/>
    </row>
    <row r="434" spans="2:2" x14ac:dyDescent="0.2">
      <c r="B434" s="28"/>
    </row>
    <row r="435" spans="2:2" x14ac:dyDescent="0.2">
      <c r="B435" s="28"/>
    </row>
    <row r="436" spans="2:2" x14ac:dyDescent="0.2">
      <c r="B436" s="28"/>
    </row>
    <row r="437" spans="2:2" x14ac:dyDescent="0.2">
      <c r="B437" s="28"/>
    </row>
    <row r="438" spans="2:2" x14ac:dyDescent="0.2">
      <c r="B438" s="28"/>
    </row>
    <row r="439" spans="2:2" x14ac:dyDescent="0.2">
      <c r="B439" s="28"/>
    </row>
    <row r="440" spans="2:2" x14ac:dyDescent="0.2">
      <c r="B440" s="28"/>
    </row>
    <row r="441" spans="2:2" x14ac:dyDescent="0.2">
      <c r="B441" s="28"/>
    </row>
    <row r="442" spans="2:2" x14ac:dyDescent="0.2">
      <c r="B442" s="28"/>
    </row>
    <row r="443" spans="2:2" x14ac:dyDescent="0.2">
      <c r="B443" s="28"/>
    </row>
    <row r="444" spans="2:2" x14ac:dyDescent="0.2">
      <c r="B444" s="28"/>
    </row>
    <row r="445" spans="2:2" x14ac:dyDescent="0.2">
      <c r="B445" s="28"/>
    </row>
    <row r="446" spans="2:2" x14ac:dyDescent="0.2">
      <c r="B446" s="28"/>
    </row>
    <row r="447" spans="2:2" x14ac:dyDescent="0.2">
      <c r="B447" s="28"/>
    </row>
    <row r="448" spans="2:2" x14ac:dyDescent="0.2">
      <c r="B448" s="28"/>
    </row>
    <row r="449" spans="2:2" x14ac:dyDescent="0.2">
      <c r="B449" s="28"/>
    </row>
    <row r="450" spans="2:2" x14ac:dyDescent="0.2">
      <c r="B450" s="28"/>
    </row>
    <row r="451" spans="2:2" x14ac:dyDescent="0.2">
      <c r="B451" s="28"/>
    </row>
    <row r="452" spans="2:2" x14ac:dyDescent="0.2">
      <c r="B452" s="28"/>
    </row>
    <row r="453" spans="2:2" x14ac:dyDescent="0.2">
      <c r="B453" s="28"/>
    </row>
    <row r="454" spans="2:2" x14ac:dyDescent="0.2">
      <c r="B454" s="28"/>
    </row>
    <row r="455" spans="2:2" x14ac:dyDescent="0.2">
      <c r="B455" s="28"/>
    </row>
    <row r="456" spans="2:2" x14ac:dyDescent="0.2">
      <c r="B456" s="28"/>
    </row>
    <row r="457" spans="2:2" x14ac:dyDescent="0.2">
      <c r="B457" s="28"/>
    </row>
    <row r="458" spans="2:2" x14ac:dyDescent="0.2">
      <c r="B458" s="28"/>
    </row>
    <row r="459" spans="2:2" x14ac:dyDescent="0.2">
      <c r="B459" s="28"/>
    </row>
    <row r="460" spans="2:2" x14ac:dyDescent="0.2">
      <c r="B460" s="28"/>
    </row>
    <row r="461" spans="2:2" x14ac:dyDescent="0.2">
      <c r="B461" s="28"/>
    </row>
    <row r="462" spans="2:2" x14ac:dyDescent="0.2">
      <c r="B462" s="28"/>
    </row>
    <row r="463" spans="2:2" x14ac:dyDescent="0.2">
      <c r="B463" s="28"/>
    </row>
    <row r="464" spans="2:2" x14ac:dyDescent="0.2">
      <c r="B464" s="28"/>
    </row>
    <row r="465" spans="2:2" x14ac:dyDescent="0.2">
      <c r="B465" s="28"/>
    </row>
    <row r="466" spans="2:2" x14ac:dyDescent="0.2">
      <c r="B466" s="28"/>
    </row>
    <row r="467" spans="2:2" x14ac:dyDescent="0.2">
      <c r="B467" s="28"/>
    </row>
    <row r="468" spans="2:2" x14ac:dyDescent="0.2">
      <c r="B468" s="28"/>
    </row>
    <row r="469" spans="2:2" x14ac:dyDescent="0.2">
      <c r="B469" s="28"/>
    </row>
    <row r="470" spans="2:2" x14ac:dyDescent="0.2">
      <c r="B470" s="28"/>
    </row>
    <row r="471" spans="2:2" x14ac:dyDescent="0.2">
      <c r="B471" s="28"/>
    </row>
    <row r="472" spans="2:2" x14ac:dyDescent="0.2">
      <c r="B472" s="28"/>
    </row>
    <row r="473" spans="2:2" x14ac:dyDescent="0.2">
      <c r="B473" s="28"/>
    </row>
    <row r="474" spans="2:2" x14ac:dyDescent="0.2">
      <c r="B474" s="28"/>
    </row>
    <row r="475" spans="2:2" x14ac:dyDescent="0.2">
      <c r="B475" s="28"/>
    </row>
    <row r="476" spans="2:2" x14ac:dyDescent="0.2">
      <c r="B476" s="28"/>
    </row>
    <row r="477" spans="2:2" x14ac:dyDescent="0.2">
      <c r="B477" s="28"/>
    </row>
    <row r="478" spans="2:2" x14ac:dyDescent="0.2">
      <c r="B478" s="28"/>
    </row>
    <row r="479" spans="2:2" x14ac:dyDescent="0.2">
      <c r="B479" s="28"/>
    </row>
    <row r="480" spans="2:2" x14ac:dyDescent="0.2">
      <c r="B480" s="28"/>
    </row>
    <row r="481" spans="2:2" x14ac:dyDescent="0.2">
      <c r="B481" s="28"/>
    </row>
    <row r="482" spans="2:2" x14ac:dyDescent="0.2">
      <c r="B482" s="28"/>
    </row>
    <row r="483" spans="2:2" x14ac:dyDescent="0.2">
      <c r="B483" s="28"/>
    </row>
    <row r="484" spans="2:2" x14ac:dyDescent="0.2">
      <c r="B484" s="28"/>
    </row>
    <row r="485" spans="2:2" x14ac:dyDescent="0.2">
      <c r="B485" s="28"/>
    </row>
    <row r="486" spans="2:2" x14ac:dyDescent="0.2">
      <c r="B486" s="28"/>
    </row>
    <row r="487" spans="2:2" x14ac:dyDescent="0.2">
      <c r="B487" s="28"/>
    </row>
    <row r="488" spans="2:2" x14ac:dyDescent="0.2">
      <c r="B488" s="28"/>
    </row>
    <row r="489" spans="2:2" x14ac:dyDescent="0.2">
      <c r="B489" s="28"/>
    </row>
    <row r="490" spans="2:2" x14ac:dyDescent="0.2">
      <c r="B490" s="28"/>
    </row>
    <row r="491" spans="2:2" x14ac:dyDescent="0.2">
      <c r="B491" s="28"/>
    </row>
    <row r="492" spans="2:2" x14ac:dyDescent="0.2">
      <c r="B492" s="28"/>
    </row>
    <row r="493" spans="2:2" x14ac:dyDescent="0.2">
      <c r="B493" s="28"/>
    </row>
    <row r="494" spans="2:2" x14ac:dyDescent="0.2">
      <c r="B494" s="28"/>
    </row>
    <row r="495" spans="2:2" x14ac:dyDescent="0.2">
      <c r="B495" s="28"/>
    </row>
    <row r="496" spans="2:2" x14ac:dyDescent="0.2">
      <c r="B496" s="28"/>
    </row>
    <row r="497" spans="2:2" x14ac:dyDescent="0.2">
      <c r="B497" s="28"/>
    </row>
    <row r="498" spans="2:2" x14ac:dyDescent="0.2">
      <c r="B498" s="28"/>
    </row>
    <row r="499" spans="2:2" x14ac:dyDescent="0.2">
      <c r="B499" s="28"/>
    </row>
    <row r="500" spans="2:2" x14ac:dyDescent="0.2">
      <c r="B500" s="28"/>
    </row>
    <row r="501" spans="2:2" x14ac:dyDescent="0.2">
      <c r="B501" s="28"/>
    </row>
    <row r="502" spans="2:2" x14ac:dyDescent="0.2">
      <c r="B502" s="28"/>
    </row>
    <row r="503" spans="2:2" x14ac:dyDescent="0.2">
      <c r="B503" s="28"/>
    </row>
    <row r="504" spans="2:2" x14ac:dyDescent="0.2">
      <c r="B504" s="28"/>
    </row>
    <row r="505" spans="2:2" x14ac:dyDescent="0.2">
      <c r="B505" s="28"/>
    </row>
    <row r="506" spans="2:2" x14ac:dyDescent="0.2">
      <c r="B506" s="28"/>
    </row>
    <row r="507" spans="2:2" x14ac:dyDescent="0.2">
      <c r="B507" s="28"/>
    </row>
    <row r="508" spans="2:2" x14ac:dyDescent="0.2">
      <c r="B508" s="28"/>
    </row>
  </sheetData>
  <phoneticPr fontId="5" type="noConversion"/>
  <pageMargins left="0.75" right="0.75" top="1" bottom="1" header="0.5" footer="0.5"/>
  <pageSetup paperSize="9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41"/>
  <sheetViews>
    <sheetView topLeftCell="A32" workbookViewId="0">
      <selection activeCell="K32" sqref="K32"/>
    </sheetView>
  </sheetViews>
  <sheetFormatPr defaultRowHeight="12.75" x14ac:dyDescent="0.2"/>
  <cols>
    <col min="1" max="1" width="13.28515625" customWidth="1"/>
    <col min="7" max="7" width="10" customWidth="1"/>
  </cols>
  <sheetData>
    <row r="1" spans="1:7" ht="15.75" x14ac:dyDescent="0.25">
      <c r="A1" s="89" t="s">
        <v>193</v>
      </c>
    </row>
    <row r="4" spans="1:7" x14ac:dyDescent="0.2">
      <c r="A4" s="90" t="s">
        <v>130</v>
      </c>
      <c r="B4" s="91"/>
      <c r="C4" s="91"/>
      <c r="D4" s="91"/>
      <c r="E4" s="91"/>
      <c r="F4" s="91"/>
      <c r="G4" s="86"/>
    </row>
    <row r="5" spans="1:7" ht="13.5" thickBot="1" x14ac:dyDescent="0.25">
      <c r="E5" s="92" t="s">
        <v>194</v>
      </c>
      <c r="F5" s="93" t="s">
        <v>71</v>
      </c>
      <c r="G5" s="93" t="s">
        <v>195</v>
      </c>
    </row>
    <row r="6" spans="1:7" x14ac:dyDescent="0.2">
      <c r="A6" t="s">
        <v>196</v>
      </c>
      <c r="E6" s="94"/>
      <c r="F6" s="94"/>
      <c r="G6" s="95">
        <f>F6*1.7+E6</f>
        <v>0</v>
      </c>
    </row>
    <row r="7" spans="1:7" x14ac:dyDescent="0.2">
      <c r="A7" t="s">
        <v>197</v>
      </c>
      <c r="E7" s="96"/>
      <c r="F7" s="96"/>
      <c r="G7" s="1">
        <f>F7*1.6+E7</f>
        <v>0</v>
      </c>
    </row>
    <row r="8" spans="1:7" x14ac:dyDescent="0.2">
      <c r="A8" t="s">
        <v>198</v>
      </c>
      <c r="E8" s="96"/>
      <c r="F8" s="96"/>
      <c r="G8" s="1">
        <f>F8*1.5+E8</f>
        <v>0</v>
      </c>
    </row>
    <row r="9" spans="1:7" x14ac:dyDescent="0.2">
      <c r="A9" t="s">
        <v>199</v>
      </c>
      <c r="E9" s="96"/>
      <c r="F9" s="96"/>
      <c r="G9" s="1">
        <f>F9*2+E9</f>
        <v>0</v>
      </c>
    </row>
    <row r="10" spans="1:7" x14ac:dyDescent="0.2">
      <c r="A10" t="s">
        <v>200</v>
      </c>
      <c r="E10" s="96"/>
      <c r="F10" s="96"/>
      <c r="G10" s="1">
        <f>F10*1.6+E10</f>
        <v>0</v>
      </c>
    </row>
    <row r="11" spans="1:7" x14ac:dyDescent="0.2">
      <c r="A11" t="s">
        <v>201</v>
      </c>
      <c r="E11" s="96"/>
      <c r="F11" s="96"/>
      <c r="G11" s="1">
        <f>F11*1.4+E11</f>
        <v>0</v>
      </c>
    </row>
    <row r="12" spans="1:7" x14ac:dyDescent="0.2">
      <c r="A12" t="s">
        <v>202</v>
      </c>
      <c r="E12" s="96"/>
      <c r="F12" s="96"/>
      <c r="G12" s="1">
        <f>F12*1.6+E12</f>
        <v>0</v>
      </c>
    </row>
    <row r="13" spans="1:7" ht="13.5" thickBot="1" x14ac:dyDescent="0.25">
      <c r="A13" t="s">
        <v>203</v>
      </c>
      <c r="E13" s="97"/>
      <c r="F13" s="97"/>
      <c r="G13" s="98">
        <f>F13*1.8+E13</f>
        <v>0</v>
      </c>
    </row>
    <row r="14" spans="1:7" ht="13.5" thickBot="1" x14ac:dyDescent="0.25">
      <c r="A14" s="92" t="s">
        <v>204</v>
      </c>
      <c r="G14" s="99">
        <f>SUM(G6:G13)</f>
        <v>0</v>
      </c>
    </row>
    <row r="16" spans="1:7" x14ac:dyDescent="0.2">
      <c r="A16" s="90" t="s">
        <v>131</v>
      </c>
      <c r="B16" s="91"/>
      <c r="C16" s="91"/>
      <c r="D16" s="91"/>
      <c r="E16" s="91"/>
      <c r="F16" s="91"/>
      <c r="G16" s="91"/>
    </row>
    <row r="17" spans="1:7" ht="13.5" thickBot="1" x14ac:dyDescent="0.25">
      <c r="E17" s="92" t="s">
        <v>194</v>
      </c>
      <c r="F17" s="92" t="s">
        <v>71</v>
      </c>
      <c r="G17" s="92" t="s">
        <v>195</v>
      </c>
    </row>
    <row r="18" spans="1:7" x14ac:dyDescent="0.2">
      <c r="A18" t="s">
        <v>205</v>
      </c>
      <c r="E18" s="94"/>
      <c r="F18" s="100"/>
      <c r="G18" s="95">
        <f>F18*1.7+E18</f>
        <v>0</v>
      </c>
    </row>
    <row r="19" spans="1:7" x14ac:dyDescent="0.2">
      <c r="A19" t="s">
        <v>206</v>
      </c>
      <c r="E19" s="96"/>
      <c r="F19" s="101"/>
      <c r="G19" s="1">
        <f>F19*1.7+E19</f>
        <v>0</v>
      </c>
    </row>
    <row r="20" spans="1:7" x14ac:dyDescent="0.2">
      <c r="A20" t="s">
        <v>207</v>
      </c>
      <c r="E20" s="96"/>
      <c r="F20" s="101"/>
      <c r="G20" s="1">
        <f>F20*1.6+E20</f>
        <v>0</v>
      </c>
    </row>
    <row r="21" spans="1:7" x14ac:dyDescent="0.2">
      <c r="A21" t="s">
        <v>208</v>
      </c>
      <c r="E21" s="96"/>
      <c r="F21" s="101"/>
      <c r="G21" s="1">
        <f>F21*1.8+E21</f>
        <v>0</v>
      </c>
    </row>
    <row r="22" spans="1:7" ht="13.5" thickBot="1" x14ac:dyDescent="0.25">
      <c r="A22" t="s">
        <v>209</v>
      </c>
      <c r="E22" s="97"/>
      <c r="F22" s="102"/>
      <c r="G22" s="98">
        <f>F22*1.7+E22</f>
        <v>0</v>
      </c>
    </row>
    <row r="23" spans="1:7" ht="13.5" thickBot="1" x14ac:dyDescent="0.25">
      <c r="A23" s="92" t="s">
        <v>204</v>
      </c>
      <c r="G23" s="103">
        <f>SUM(G18:G21)</f>
        <v>0</v>
      </c>
    </row>
    <row r="25" spans="1:7" x14ac:dyDescent="0.2">
      <c r="A25" s="91" t="s">
        <v>210</v>
      </c>
      <c r="B25" s="86"/>
      <c r="C25" s="86"/>
      <c r="D25" s="86"/>
      <c r="E25" s="86"/>
      <c r="F25" s="86"/>
      <c r="G25" s="86"/>
    </row>
    <row r="26" spans="1:7" ht="13.5" thickBot="1" x14ac:dyDescent="0.25">
      <c r="E26" s="92" t="s">
        <v>194</v>
      </c>
      <c r="F26" s="92" t="s">
        <v>71</v>
      </c>
      <c r="G26" s="92" t="s">
        <v>211</v>
      </c>
    </row>
    <row r="27" spans="1:7" x14ac:dyDescent="0.2">
      <c r="A27" t="s">
        <v>212</v>
      </c>
      <c r="E27" s="94"/>
      <c r="F27" s="100"/>
      <c r="G27" s="95">
        <f>F27+E27*0.6</f>
        <v>0</v>
      </c>
    </row>
    <row r="28" spans="1:7" x14ac:dyDescent="0.2">
      <c r="A28" t="s">
        <v>213</v>
      </c>
      <c r="E28" s="96"/>
      <c r="F28" s="101"/>
      <c r="G28" s="1">
        <f>F28+E28*4.44</f>
        <v>0</v>
      </c>
    </row>
    <row r="29" spans="1:7" ht="13.5" thickBot="1" x14ac:dyDescent="0.25">
      <c r="A29" t="s">
        <v>214</v>
      </c>
      <c r="E29" s="97"/>
      <c r="F29" s="102"/>
      <c r="G29" s="98">
        <f>F29+E29*1.4</f>
        <v>0</v>
      </c>
    </row>
    <row r="30" spans="1:7" ht="13.5" thickBot="1" x14ac:dyDescent="0.25">
      <c r="A30" s="92" t="s">
        <v>204</v>
      </c>
      <c r="G30" s="103">
        <f>SUM(G27:G29)</f>
        <v>0</v>
      </c>
    </row>
    <row r="32" spans="1:7" x14ac:dyDescent="0.2">
      <c r="A32" s="91" t="s">
        <v>215</v>
      </c>
      <c r="B32" s="86"/>
      <c r="C32" s="86"/>
      <c r="D32" s="86"/>
      <c r="E32" s="86"/>
      <c r="F32" s="86"/>
      <c r="G32" s="86"/>
    </row>
    <row r="33" spans="1:7" ht="13.5" thickBot="1" x14ac:dyDescent="0.25">
      <c r="E33" s="92" t="s">
        <v>194</v>
      </c>
      <c r="F33" s="92" t="s">
        <v>71</v>
      </c>
      <c r="G33" s="92" t="s">
        <v>211</v>
      </c>
    </row>
    <row r="34" spans="1:7" ht="13.5" thickBot="1" x14ac:dyDescent="0.25">
      <c r="A34" t="s">
        <v>216</v>
      </c>
      <c r="E34" s="104"/>
      <c r="F34" s="104"/>
      <c r="G34" s="95">
        <f>F34+E34*1.43</f>
        <v>0</v>
      </c>
    </row>
    <row r="35" spans="1:7" ht="13.5" thickBot="1" x14ac:dyDescent="0.25">
      <c r="A35" s="92" t="s">
        <v>204</v>
      </c>
      <c r="G35" s="99">
        <f>SUM(G34)</f>
        <v>0</v>
      </c>
    </row>
    <row r="37" spans="1:7" s="12" customFormat="1" x14ac:dyDescent="0.2"/>
    <row r="39" spans="1:7" x14ac:dyDescent="0.2">
      <c r="A39" s="91" t="s">
        <v>41</v>
      </c>
      <c r="B39" s="86"/>
      <c r="C39" s="86"/>
      <c r="D39" s="86"/>
      <c r="E39" s="86"/>
      <c r="F39" s="86"/>
      <c r="G39" s="86"/>
    </row>
    <row r="40" spans="1:7" ht="13.5" thickBot="1" x14ac:dyDescent="0.25">
      <c r="F40" s="92" t="s">
        <v>71</v>
      </c>
      <c r="G40" s="92" t="s">
        <v>70</v>
      </c>
    </row>
    <row r="41" spans="1:7" ht="13.5" thickBot="1" x14ac:dyDescent="0.25">
      <c r="A41" s="92" t="s">
        <v>217</v>
      </c>
      <c r="F41" s="104"/>
      <c r="G41" s="105">
        <f>((30*F41)/860)*3.6</f>
        <v>0</v>
      </c>
    </row>
  </sheetData>
  <phoneticPr fontId="5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K1091"/>
  <sheetViews>
    <sheetView tabSelected="1" zoomScale="85" zoomScaleNormal="100" workbookViewId="0">
      <selection activeCell="C8" sqref="C8"/>
    </sheetView>
  </sheetViews>
  <sheetFormatPr defaultColWidth="9.140625" defaultRowHeight="12.75" x14ac:dyDescent="0.2"/>
  <cols>
    <col min="1" max="1" width="3.85546875" style="29" customWidth="1"/>
    <col min="2" max="2" width="39.5703125" style="11" customWidth="1"/>
    <col min="3" max="3" width="8" style="11" customWidth="1"/>
    <col min="4" max="4" width="10.7109375" style="11" customWidth="1"/>
    <col min="5" max="5" width="10.85546875" style="11" customWidth="1"/>
    <col min="6" max="6" width="10.42578125" style="12" customWidth="1"/>
    <col min="7" max="7" width="6.28515625" style="29" customWidth="1"/>
    <col min="8" max="8" width="5.140625" style="29" customWidth="1"/>
    <col min="9" max="9" width="10.28515625" style="12" customWidth="1"/>
    <col min="10" max="14" width="9.140625" style="12"/>
    <col min="15" max="15" width="8.140625" style="12" customWidth="1"/>
    <col min="16" max="16" width="10" style="12" customWidth="1"/>
    <col min="17" max="29" width="9.140625" style="12"/>
    <col min="30" max="16384" width="9.140625" style="11"/>
  </cols>
  <sheetData>
    <row r="1" spans="1:115" s="29" customFormat="1" x14ac:dyDescent="0.2"/>
    <row r="2" spans="1:115" s="29" customFormat="1" ht="15" x14ac:dyDescent="0.2">
      <c r="B2" s="55" t="s">
        <v>189</v>
      </c>
    </row>
    <row r="3" spans="1:115" s="29" customFormat="1" ht="13.5" thickBot="1" x14ac:dyDescent="0.25"/>
    <row r="4" spans="1:115" ht="27.75" customHeight="1" thickBot="1" x14ac:dyDescent="0.3">
      <c r="B4" s="57" t="s">
        <v>225</v>
      </c>
      <c r="C4" s="58"/>
      <c r="D4" s="59"/>
      <c r="E4" s="59"/>
      <c r="F4" s="60"/>
      <c r="I4" s="61" t="s">
        <v>146</v>
      </c>
      <c r="J4" s="62"/>
      <c r="K4" s="62"/>
      <c r="L4" s="62"/>
      <c r="M4" s="62"/>
      <c r="N4" s="62"/>
      <c r="O4" s="62"/>
      <c r="P4" s="63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  <c r="AY4" s="29"/>
      <c r="AZ4" s="29"/>
      <c r="BA4" s="29"/>
      <c r="BB4" s="29"/>
      <c r="BC4" s="29"/>
      <c r="BD4" s="29"/>
      <c r="BE4" s="29"/>
      <c r="BF4" s="29"/>
      <c r="BG4" s="29"/>
      <c r="BH4" s="29"/>
      <c r="BI4" s="29"/>
      <c r="BJ4" s="29"/>
      <c r="BK4" s="29"/>
      <c r="BL4" s="29"/>
      <c r="BM4" s="29"/>
      <c r="BN4" s="29"/>
      <c r="BO4" s="29"/>
      <c r="BP4" s="29"/>
      <c r="BQ4" s="29"/>
      <c r="BR4" s="29"/>
      <c r="BS4" s="29"/>
      <c r="BT4" s="29"/>
      <c r="BU4" s="29"/>
      <c r="BV4" s="29"/>
      <c r="BW4" s="29"/>
      <c r="BX4" s="29"/>
      <c r="BY4" s="29"/>
      <c r="BZ4" s="29"/>
      <c r="CA4" s="29"/>
      <c r="CB4" s="29"/>
      <c r="CC4" s="29"/>
      <c r="CD4" s="29"/>
      <c r="CE4" s="29"/>
      <c r="CF4" s="29"/>
      <c r="CG4" s="29"/>
      <c r="CH4" s="29"/>
      <c r="CI4" s="29"/>
      <c r="CJ4" s="29"/>
      <c r="CK4" s="29"/>
      <c r="CL4" s="29"/>
      <c r="CM4" s="29"/>
      <c r="CN4" s="29"/>
      <c r="CO4" s="29"/>
      <c r="CP4" s="29"/>
      <c r="CQ4" s="29"/>
      <c r="CR4" s="29"/>
      <c r="CS4" s="29"/>
      <c r="CT4" s="29"/>
      <c r="CU4" s="29"/>
      <c r="CV4" s="29"/>
      <c r="CW4" s="29"/>
      <c r="CX4" s="29"/>
      <c r="CY4" s="29"/>
      <c r="CZ4" s="29"/>
      <c r="DA4" s="29"/>
      <c r="DB4" s="29"/>
      <c r="DC4" s="29"/>
      <c r="DD4" s="29"/>
      <c r="DE4" s="29"/>
      <c r="DF4" s="29"/>
      <c r="DG4" s="29"/>
      <c r="DH4" s="29"/>
      <c r="DI4" s="29"/>
      <c r="DJ4" s="29"/>
      <c r="DK4" s="29"/>
    </row>
    <row r="5" spans="1:115" ht="13.5" thickBot="1" x14ac:dyDescent="0.25">
      <c r="B5" s="64"/>
      <c r="C5" s="65"/>
      <c r="D5" s="65"/>
      <c r="E5" s="65"/>
      <c r="F5" s="66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  <c r="AO5" s="29"/>
      <c r="AP5" s="29"/>
      <c r="AQ5" s="29"/>
      <c r="AR5" s="29"/>
      <c r="AS5" s="29"/>
      <c r="AT5" s="29"/>
      <c r="AU5" s="29"/>
      <c r="AV5" s="29"/>
      <c r="AW5" s="29"/>
      <c r="AX5" s="29"/>
      <c r="AY5" s="29"/>
      <c r="AZ5" s="29"/>
      <c r="BA5" s="29"/>
      <c r="BB5" s="29"/>
      <c r="BC5" s="29"/>
      <c r="BD5" s="29"/>
      <c r="BE5" s="29"/>
      <c r="BF5" s="29"/>
      <c r="BG5" s="29"/>
      <c r="BH5" s="29"/>
      <c r="BI5" s="29"/>
      <c r="BJ5" s="29"/>
      <c r="BK5" s="29"/>
      <c r="BL5" s="29"/>
      <c r="BM5" s="29"/>
      <c r="BN5" s="29"/>
      <c r="BO5" s="29"/>
      <c r="BP5" s="29"/>
      <c r="BQ5" s="29"/>
      <c r="BR5" s="29"/>
      <c r="BS5" s="29"/>
      <c r="BT5" s="29"/>
      <c r="BU5" s="29"/>
      <c r="BV5" s="29"/>
      <c r="BW5" s="29"/>
      <c r="BX5" s="29"/>
      <c r="BY5" s="29"/>
      <c r="BZ5" s="29"/>
      <c r="CA5" s="29"/>
      <c r="CB5" s="29"/>
      <c r="CC5" s="29"/>
      <c r="CD5" s="29"/>
      <c r="CE5" s="29"/>
      <c r="CF5" s="29"/>
      <c r="CG5" s="29"/>
      <c r="CH5" s="29"/>
      <c r="CI5" s="29"/>
      <c r="CJ5" s="29"/>
      <c r="CK5" s="29"/>
      <c r="CL5" s="29"/>
      <c r="CM5" s="29"/>
      <c r="CN5" s="29"/>
      <c r="CO5" s="29"/>
      <c r="CP5" s="29"/>
      <c r="CQ5" s="29"/>
      <c r="CR5" s="29"/>
      <c r="CS5" s="29"/>
      <c r="CT5" s="29"/>
      <c r="CU5" s="29"/>
      <c r="CV5" s="29"/>
      <c r="CW5" s="29"/>
      <c r="CX5" s="29"/>
      <c r="CY5" s="29"/>
      <c r="CZ5" s="29"/>
      <c r="DA5" s="29"/>
      <c r="DB5" s="29"/>
      <c r="DC5" s="29"/>
      <c r="DD5" s="29"/>
      <c r="DE5" s="29"/>
      <c r="DF5" s="29"/>
      <c r="DG5" s="29"/>
      <c r="DH5" s="29"/>
      <c r="DI5" s="29"/>
      <c r="DJ5" s="29"/>
      <c r="DK5" s="29"/>
    </row>
    <row r="6" spans="1:115" ht="13.5" thickBot="1" x14ac:dyDescent="0.25">
      <c r="B6" s="67" t="s">
        <v>0</v>
      </c>
      <c r="C6" s="68"/>
      <c r="D6" s="69"/>
      <c r="E6" s="52" t="s">
        <v>1</v>
      </c>
      <c r="F6" s="52" t="s">
        <v>46</v>
      </c>
      <c r="I6" s="70" t="s">
        <v>60</v>
      </c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29"/>
      <c r="AN6" s="29"/>
      <c r="AO6" s="29"/>
      <c r="AP6" s="29"/>
      <c r="AQ6" s="29"/>
      <c r="AR6" s="29"/>
      <c r="AS6" s="29"/>
      <c r="AT6" s="29"/>
      <c r="AU6" s="29"/>
      <c r="AV6" s="29"/>
      <c r="AW6" s="29"/>
      <c r="AX6" s="29"/>
      <c r="AY6" s="29"/>
      <c r="AZ6" s="29"/>
      <c r="BA6" s="29"/>
      <c r="BB6" s="29"/>
      <c r="BC6" s="29"/>
      <c r="BD6" s="29"/>
      <c r="BE6" s="29"/>
      <c r="BF6" s="29"/>
      <c r="BG6" s="29"/>
      <c r="BH6" s="29"/>
      <c r="BI6" s="29"/>
      <c r="BJ6" s="29"/>
      <c r="BK6" s="29"/>
      <c r="BL6" s="29"/>
      <c r="BM6" s="29"/>
      <c r="BN6" s="29"/>
      <c r="BO6" s="29"/>
      <c r="BP6" s="29"/>
      <c r="BQ6" s="29"/>
      <c r="BR6" s="29"/>
      <c r="BS6" s="29"/>
      <c r="BT6" s="29"/>
      <c r="BU6" s="29"/>
      <c r="BV6" s="29"/>
      <c r="BW6" s="29"/>
      <c r="BX6" s="29"/>
      <c r="BY6" s="29"/>
      <c r="BZ6" s="29"/>
      <c r="CA6" s="29"/>
      <c r="CB6" s="29"/>
      <c r="CC6" s="29"/>
      <c r="CD6" s="29"/>
      <c r="CE6" s="29"/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29"/>
      <c r="DB6" s="29"/>
      <c r="DC6" s="29"/>
      <c r="DD6" s="29"/>
      <c r="DE6" s="29"/>
      <c r="DF6" s="29"/>
      <c r="DG6" s="29"/>
      <c r="DH6" s="29"/>
      <c r="DI6" s="29"/>
      <c r="DJ6" s="29"/>
      <c r="DK6" s="29"/>
    </row>
    <row r="7" spans="1:115" x14ac:dyDescent="0.2">
      <c r="B7" s="71" t="s">
        <v>20</v>
      </c>
      <c r="C7" s="72" t="s">
        <v>2</v>
      </c>
      <c r="D7" s="72" t="s">
        <v>3</v>
      </c>
      <c r="E7" s="25"/>
      <c r="F7" s="73"/>
      <c r="I7" s="74" t="s">
        <v>63</v>
      </c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29"/>
      <c r="AK7" s="29"/>
      <c r="AL7" s="29"/>
      <c r="AM7" s="29"/>
      <c r="AN7" s="29"/>
      <c r="AO7" s="29"/>
      <c r="AP7" s="29"/>
      <c r="AQ7" s="29"/>
      <c r="AR7" s="29"/>
      <c r="AS7" s="29"/>
      <c r="AT7" s="29"/>
      <c r="AU7" s="29"/>
      <c r="AV7" s="29"/>
      <c r="AW7" s="29"/>
      <c r="AX7" s="29"/>
      <c r="AY7" s="29"/>
      <c r="AZ7" s="29"/>
      <c r="BA7" s="29"/>
      <c r="BB7" s="29"/>
      <c r="BC7" s="29"/>
      <c r="BD7" s="29"/>
      <c r="BE7" s="29"/>
      <c r="BF7" s="29"/>
      <c r="BG7" s="29"/>
      <c r="BH7" s="29"/>
      <c r="BI7" s="29"/>
      <c r="BJ7" s="29"/>
      <c r="BK7" s="29"/>
      <c r="BL7" s="29"/>
      <c r="BM7" s="29"/>
      <c r="BN7" s="29"/>
      <c r="BO7" s="29"/>
      <c r="BP7" s="29"/>
      <c r="BQ7" s="29"/>
      <c r="BR7" s="29"/>
      <c r="BS7" s="29"/>
      <c r="BT7" s="29"/>
      <c r="BU7" s="29"/>
      <c r="BV7" s="29"/>
      <c r="BW7" s="29"/>
      <c r="BX7" s="29"/>
      <c r="BY7" s="29"/>
      <c r="BZ7" s="29"/>
      <c r="CA7" s="29"/>
      <c r="CB7" s="29"/>
      <c r="CC7" s="29"/>
      <c r="CD7" s="29"/>
      <c r="CE7" s="29"/>
      <c r="CF7" s="29"/>
      <c r="CG7" s="29"/>
      <c r="CH7" s="29"/>
      <c r="CI7" s="29"/>
      <c r="CJ7" s="29"/>
      <c r="CK7" s="29"/>
      <c r="CL7" s="29"/>
      <c r="CM7" s="29"/>
      <c r="CN7" s="29"/>
      <c r="CO7" s="29"/>
      <c r="CP7" s="29"/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29"/>
    </row>
    <row r="8" spans="1:115" x14ac:dyDescent="0.2">
      <c r="B8" s="75" t="s">
        <v>76</v>
      </c>
      <c r="C8" s="45"/>
      <c r="D8" s="45"/>
      <c r="E8" s="46"/>
      <c r="F8" s="50" t="s">
        <v>66</v>
      </c>
      <c r="I8" s="74" t="s">
        <v>61</v>
      </c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  <c r="AF8" s="29"/>
      <c r="AG8" s="29"/>
      <c r="AH8" s="29"/>
      <c r="AI8" s="29"/>
      <c r="AJ8" s="29"/>
      <c r="AK8" s="29"/>
      <c r="AL8" s="29"/>
      <c r="AM8" s="29"/>
      <c r="AN8" s="29"/>
      <c r="AO8" s="29"/>
      <c r="AP8" s="29"/>
      <c r="AQ8" s="29"/>
      <c r="AR8" s="29"/>
      <c r="AS8" s="29"/>
      <c r="AT8" s="29"/>
      <c r="AU8" s="29"/>
      <c r="AV8" s="29"/>
      <c r="AW8" s="29"/>
      <c r="AX8" s="29"/>
      <c r="AY8" s="29"/>
      <c r="AZ8" s="29"/>
      <c r="BA8" s="29"/>
      <c r="BB8" s="29"/>
      <c r="BC8" s="29"/>
      <c r="BD8" s="29"/>
      <c r="BE8" s="29"/>
      <c r="BF8" s="29"/>
      <c r="BG8" s="29"/>
      <c r="BH8" s="29"/>
      <c r="BI8" s="29"/>
      <c r="BJ8" s="29"/>
      <c r="BK8" s="29"/>
      <c r="BL8" s="29"/>
      <c r="BM8" s="29"/>
      <c r="BN8" s="29"/>
      <c r="BO8" s="29"/>
      <c r="BP8" s="29"/>
      <c r="BQ8" s="29"/>
      <c r="BR8" s="29"/>
      <c r="BS8" s="29"/>
      <c r="BT8" s="29"/>
      <c r="BU8" s="29"/>
      <c r="BV8" s="29"/>
      <c r="BW8" s="29"/>
      <c r="BX8" s="29"/>
      <c r="BY8" s="29"/>
      <c r="BZ8" s="29"/>
      <c r="CA8" s="29"/>
      <c r="CB8" s="29"/>
      <c r="CC8" s="29"/>
      <c r="CD8" s="29"/>
      <c r="CE8" s="29"/>
      <c r="CF8" s="29"/>
      <c r="CG8" s="29"/>
      <c r="CH8" s="29"/>
      <c r="CI8" s="29"/>
      <c r="CJ8" s="29"/>
      <c r="CK8" s="29"/>
      <c r="CL8" s="29"/>
      <c r="CM8" s="29"/>
      <c r="CN8" s="29"/>
      <c r="CO8" s="29"/>
      <c r="CP8" s="29"/>
      <c r="CQ8" s="29"/>
      <c r="CR8" s="29"/>
      <c r="CS8" s="29"/>
      <c r="CT8" s="29"/>
      <c r="CU8" s="29"/>
      <c r="CV8" s="29"/>
      <c r="CW8" s="29"/>
      <c r="CX8" s="29"/>
      <c r="CY8" s="29"/>
      <c r="CZ8" s="29"/>
      <c r="DA8" s="29"/>
    </row>
    <row r="9" spans="1:115" x14ac:dyDescent="0.2">
      <c r="B9" s="75" t="s">
        <v>33</v>
      </c>
      <c r="C9" s="45"/>
      <c r="D9" s="45"/>
      <c r="E9" s="46"/>
      <c r="F9" s="50" t="s">
        <v>66</v>
      </c>
      <c r="I9" s="74" t="s">
        <v>147</v>
      </c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  <c r="AF9" s="29"/>
      <c r="AG9" s="29"/>
      <c r="AH9" s="29"/>
      <c r="AI9" s="29"/>
      <c r="AJ9" s="29"/>
      <c r="AK9" s="29"/>
      <c r="AL9" s="29"/>
      <c r="AM9" s="29"/>
      <c r="AN9" s="29"/>
      <c r="AO9" s="29"/>
      <c r="AP9" s="29"/>
      <c r="AQ9" s="29"/>
      <c r="AR9" s="29"/>
      <c r="AS9" s="29"/>
      <c r="AT9" s="29"/>
      <c r="AU9" s="29"/>
      <c r="AV9" s="29"/>
      <c r="AW9" s="29"/>
      <c r="AX9" s="29"/>
      <c r="AY9" s="29"/>
      <c r="AZ9" s="29"/>
      <c r="BA9" s="29"/>
      <c r="BB9" s="29"/>
      <c r="BC9" s="29"/>
      <c r="BD9" s="29"/>
      <c r="BE9" s="29"/>
      <c r="BF9" s="29"/>
      <c r="BG9" s="29"/>
      <c r="BH9" s="29"/>
      <c r="BI9" s="29"/>
      <c r="BJ9" s="29"/>
      <c r="BK9" s="29"/>
      <c r="BL9" s="29"/>
      <c r="BM9" s="29"/>
      <c r="BN9" s="29"/>
      <c r="BO9" s="29"/>
      <c r="BP9" s="29"/>
      <c r="BQ9" s="29"/>
      <c r="BR9" s="29"/>
      <c r="BS9" s="29"/>
      <c r="BT9" s="29"/>
      <c r="BU9" s="29"/>
      <c r="BV9" s="29"/>
      <c r="BW9" s="29"/>
      <c r="BX9" s="29"/>
      <c r="BY9" s="29"/>
      <c r="BZ9" s="29"/>
      <c r="CA9" s="29"/>
      <c r="CB9" s="29"/>
      <c r="CC9" s="29"/>
      <c r="CD9" s="29"/>
      <c r="CE9" s="29"/>
      <c r="CF9" s="29"/>
      <c r="CG9" s="29"/>
      <c r="CH9" s="29"/>
      <c r="CI9" s="29"/>
      <c r="CJ9" s="29"/>
      <c r="CK9" s="29"/>
      <c r="CL9" s="29"/>
      <c r="CM9" s="29"/>
      <c r="CN9" s="29"/>
      <c r="CO9" s="29"/>
      <c r="CP9" s="29"/>
      <c r="CQ9" s="29"/>
      <c r="CR9" s="29"/>
      <c r="CS9" s="29"/>
      <c r="CT9" s="29"/>
      <c r="CU9" s="29"/>
      <c r="CV9" s="29"/>
      <c r="CW9" s="29"/>
      <c r="CX9" s="29"/>
      <c r="CY9" s="29"/>
      <c r="CZ9" s="29"/>
      <c r="DA9" s="29"/>
    </row>
    <row r="10" spans="1:115" x14ac:dyDescent="0.2">
      <c r="B10" s="75" t="s">
        <v>34</v>
      </c>
      <c r="C10" s="76"/>
      <c r="D10" s="45"/>
      <c r="E10" s="46"/>
      <c r="F10" s="50" t="s">
        <v>66</v>
      </c>
      <c r="I10" s="74" t="s">
        <v>148</v>
      </c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  <c r="AF10" s="29"/>
      <c r="AG10" s="29"/>
      <c r="AH10" s="29"/>
      <c r="AI10" s="29"/>
      <c r="AJ10" s="29"/>
      <c r="AK10" s="29"/>
      <c r="AL10" s="29"/>
      <c r="AM10" s="29"/>
      <c r="AN10" s="29"/>
      <c r="AO10" s="29"/>
      <c r="AP10" s="29"/>
      <c r="AQ10" s="29"/>
      <c r="AR10" s="29"/>
      <c r="AS10" s="29"/>
      <c r="AT10" s="29"/>
      <c r="AU10" s="29"/>
      <c r="AV10" s="29"/>
      <c r="AW10" s="29"/>
      <c r="AX10" s="29"/>
      <c r="AY10" s="29"/>
      <c r="AZ10" s="29"/>
      <c r="BA10" s="29"/>
      <c r="BB10" s="29"/>
      <c r="BC10" s="29"/>
      <c r="BD10" s="29"/>
      <c r="BE10" s="29"/>
      <c r="BF10" s="29"/>
      <c r="BG10" s="29"/>
      <c r="BH10" s="29"/>
      <c r="BI10" s="29"/>
      <c r="BJ10" s="29"/>
      <c r="BK10" s="29"/>
      <c r="BL10" s="29"/>
      <c r="BM10" s="29"/>
      <c r="BN10" s="29"/>
      <c r="BO10" s="29"/>
      <c r="BP10" s="29"/>
      <c r="BQ10" s="29"/>
      <c r="BR10" s="29"/>
      <c r="BS10" s="29"/>
      <c r="BT10" s="29"/>
      <c r="BU10" s="29"/>
      <c r="BV10" s="29"/>
      <c r="BW10" s="29"/>
      <c r="BX10" s="29"/>
      <c r="BY10" s="29"/>
      <c r="BZ10" s="29"/>
      <c r="CA10" s="29"/>
      <c r="CB10" s="29"/>
      <c r="CC10" s="29"/>
      <c r="CD10" s="29"/>
      <c r="CE10" s="29"/>
      <c r="CF10" s="29"/>
      <c r="CG10" s="29"/>
      <c r="CH10" s="29"/>
      <c r="CI10" s="29"/>
      <c r="CJ10" s="29"/>
      <c r="CK10" s="29"/>
      <c r="CL10" s="29"/>
      <c r="CM10" s="29"/>
      <c r="CN10" s="29"/>
      <c r="CO10" s="29"/>
      <c r="CP10" s="29"/>
      <c r="CQ10" s="29"/>
      <c r="CR10" s="29"/>
      <c r="CS10" s="29"/>
      <c r="CT10" s="29"/>
      <c r="CU10" s="29"/>
      <c r="CV10" s="29"/>
      <c r="CW10" s="29"/>
      <c r="CX10" s="29"/>
      <c r="CY10" s="29"/>
      <c r="CZ10" s="29"/>
      <c r="DA10" s="29"/>
    </row>
    <row r="11" spans="1:115" x14ac:dyDescent="0.2">
      <c r="B11" s="75" t="s">
        <v>35</v>
      </c>
      <c r="C11" s="77"/>
      <c r="D11" s="77"/>
      <c r="E11" s="46"/>
      <c r="F11" s="50" t="s">
        <v>67</v>
      </c>
      <c r="I11" s="74" t="s">
        <v>149</v>
      </c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29"/>
      <c r="AJ11" s="29"/>
      <c r="AK11" s="29"/>
      <c r="AL11" s="29"/>
      <c r="AM11" s="29"/>
      <c r="AN11" s="29"/>
      <c r="AO11" s="29"/>
      <c r="AP11" s="29"/>
      <c r="AQ11" s="29"/>
      <c r="AR11" s="29"/>
      <c r="AS11" s="29"/>
      <c r="AT11" s="29"/>
      <c r="AU11" s="29"/>
      <c r="AV11" s="29"/>
      <c r="AW11" s="29"/>
      <c r="AX11" s="29"/>
      <c r="AY11" s="29"/>
      <c r="AZ11" s="29"/>
      <c r="BA11" s="29"/>
      <c r="BB11" s="29"/>
      <c r="BC11" s="29"/>
      <c r="BD11" s="29"/>
      <c r="BE11" s="29"/>
      <c r="BF11" s="29"/>
      <c r="BG11" s="29"/>
      <c r="BH11" s="29"/>
      <c r="BI11" s="29"/>
      <c r="BJ11" s="29"/>
      <c r="BK11" s="29"/>
      <c r="BL11" s="29"/>
      <c r="BM11" s="29"/>
      <c r="BN11" s="29"/>
      <c r="BO11" s="29"/>
      <c r="BP11" s="29"/>
      <c r="BQ11" s="29"/>
      <c r="BR11" s="29"/>
      <c r="BS11" s="29"/>
      <c r="BT11" s="29"/>
      <c r="BU11" s="29"/>
      <c r="BV11" s="29"/>
      <c r="BW11" s="29"/>
      <c r="BX11" s="29"/>
      <c r="BY11" s="29"/>
      <c r="BZ11" s="29"/>
      <c r="CA11" s="29"/>
      <c r="CB11" s="29"/>
      <c r="CC11" s="29"/>
      <c r="CD11" s="29"/>
      <c r="CE11" s="29"/>
      <c r="CF11" s="29"/>
      <c r="CG11" s="29"/>
      <c r="CH11" s="29"/>
      <c r="CI11" s="29"/>
      <c r="CJ11" s="29"/>
      <c r="CK11" s="29"/>
      <c r="CL11" s="29"/>
      <c r="CM11" s="29"/>
      <c r="CN11" s="29"/>
      <c r="CO11" s="29"/>
      <c r="CP11" s="29"/>
      <c r="CQ11" s="29"/>
      <c r="CR11" s="29"/>
      <c r="CS11" s="29"/>
      <c r="CT11" s="29"/>
      <c r="CU11" s="29"/>
      <c r="CV11" s="29"/>
      <c r="CW11" s="29"/>
      <c r="CX11" s="29"/>
      <c r="CY11" s="29"/>
      <c r="CZ11" s="29"/>
      <c r="DA11" s="29"/>
    </row>
    <row r="12" spans="1:115" x14ac:dyDescent="0.2">
      <c r="B12" s="75" t="s">
        <v>126</v>
      </c>
      <c r="C12" s="77"/>
      <c r="D12" s="77"/>
      <c r="E12" s="46"/>
      <c r="F12" s="50" t="s">
        <v>72</v>
      </c>
      <c r="I12" s="74" t="s">
        <v>154</v>
      </c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29"/>
      <c r="AK12" s="29"/>
      <c r="AL12" s="29"/>
      <c r="AM12" s="29"/>
      <c r="AN12" s="29"/>
      <c r="AO12" s="29"/>
      <c r="AP12" s="29"/>
      <c r="AQ12" s="29"/>
      <c r="AR12" s="29"/>
      <c r="AS12" s="29"/>
      <c r="AT12" s="29"/>
      <c r="AU12" s="29"/>
      <c r="AV12" s="29"/>
      <c r="AW12" s="29"/>
      <c r="AX12" s="29"/>
      <c r="AY12" s="29"/>
      <c r="AZ12" s="29"/>
      <c r="BA12" s="29"/>
      <c r="BB12" s="29"/>
      <c r="BC12" s="29"/>
      <c r="BD12" s="29"/>
      <c r="BE12" s="29"/>
      <c r="BF12" s="29"/>
      <c r="BG12" s="29"/>
      <c r="BH12" s="29"/>
      <c r="BI12" s="29"/>
      <c r="BJ12" s="29"/>
      <c r="BK12" s="29"/>
      <c r="BL12" s="29"/>
      <c r="BM12" s="29"/>
      <c r="BN12" s="29"/>
      <c r="BO12" s="29"/>
      <c r="BP12" s="29"/>
      <c r="BQ12" s="29"/>
      <c r="BR12" s="29"/>
      <c r="BS12" s="29"/>
      <c r="BT12" s="29"/>
      <c r="BU12" s="29"/>
      <c r="BV12" s="29"/>
      <c r="BW12" s="29"/>
      <c r="BX12" s="29"/>
      <c r="BY12" s="29"/>
      <c r="BZ12" s="29"/>
      <c r="CA12" s="29"/>
      <c r="CB12" s="29"/>
      <c r="CC12" s="29"/>
      <c r="CD12" s="29"/>
      <c r="CE12" s="29"/>
      <c r="CF12" s="29"/>
      <c r="CG12" s="29"/>
      <c r="CH12" s="29"/>
      <c r="CI12" s="29"/>
      <c r="CJ12" s="29"/>
      <c r="CK12" s="29"/>
      <c r="CL12" s="29"/>
      <c r="CM12" s="29"/>
      <c r="CN12" s="29"/>
      <c r="CO12" s="29"/>
      <c r="CP12" s="29"/>
      <c r="CQ12" s="29"/>
      <c r="CR12" s="29"/>
      <c r="CS12" s="29"/>
      <c r="CT12" s="29"/>
      <c r="CU12" s="29"/>
      <c r="CV12" s="29"/>
      <c r="CW12" s="29"/>
      <c r="CX12" s="29"/>
      <c r="CY12" s="29"/>
      <c r="CZ12" s="29"/>
      <c r="DA12" s="29"/>
    </row>
    <row r="13" spans="1:115" s="78" customFormat="1" x14ac:dyDescent="0.2">
      <c r="A13" s="74"/>
      <c r="B13" s="75" t="s">
        <v>36</v>
      </c>
      <c r="C13" s="76"/>
      <c r="D13" s="76"/>
      <c r="E13" s="46"/>
      <c r="F13" s="50" t="s">
        <v>66</v>
      </c>
      <c r="G13" s="74"/>
      <c r="H13" s="74"/>
      <c r="I13" s="74" t="s">
        <v>153</v>
      </c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4"/>
      <c r="BF13" s="74"/>
      <c r="BG13" s="74"/>
      <c r="BH13" s="74"/>
      <c r="BI13" s="74"/>
      <c r="BJ13" s="74"/>
      <c r="BK13" s="74"/>
      <c r="BL13" s="74"/>
      <c r="BM13" s="74"/>
      <c r="BN13" s="74"/>
      <c r="BO13" s="74"/>
      <c r="BP13" s="74"/>
      <c r="BQ13" s="74"/>
      <c r="BR13" s="74"/>
      <c r="BS13" s="74"/>
      <c r="BT13" s="74"/>
      <c r="BU13" s="74"/>
      <c r="BV13" s="74"/>
      <c r="BW13" s="74"/>
      <c r="BX13" s="74"/>
      <c r="BY13" s="74"/>
      <c r="BZ13" s="74"/>
      <c r="CA13" s="74"/>
      <c r="CB13" s="74"/>
      <c r="CC13" s="74"/>
      <c r="CD13" s="74"/>
      <c r="CE13" s="74"/>
      <c r="CF13" s="74"/>
      <c r="CG13" s="74"/>
      <c r="CH13" s="74"/>
      <c r="CI13" s="74"/>
      <c r="CJ13" s="74"/>
      <c r="CK13" s="74"/>
      <c r="CL13" s="74"/>
      <c r="CM13" s="74"/>
      <c r="CN13" s="74"/>
      <c r="CO13" s="74"/>
      <c r="CP13" s="74"/>
      <c r="CQ13" s="74"/>
      <c r="CR13" s="74"/>
      <c r="CS13" s="74"/>
      <c r="CT13" s="74"/>
      <c r="CU13" s="74"/>
      <c r="CV13" s="74"/>
      <c r="CW13" s="74"/>
      <c r="CX13" s="74"/>
      <c r="CY13" s="74"/>
      <c r="CZ13" s="74"/>
      <c r="DA13" s="74"/>
    </row>
    <row r="14" spans="1:115" s="78" customFormat="1" x14ac:dyDescent="0.2">
      <c r="A14" s="74"/>
      <c r="B14" s="75" t="s">
        <v>91</v>
      </c>
      <c r="C14" s="76"/>
      <c r="D14" s="76"/>
      <c r="E14" s="46"/>
      <c r="F14" s="50" t="s">
        <v>68</v>
      </c>
      <c r="G14" s="74"/>
      <c r="H14" s="74"/>
      <c r="I14" s="74" t="s">
        <v>150</v>
      </c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4"/>
      <c r="BK14" s="74"/>
      <c r="BL14" s="74"/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4"/>
      <c r="CA14" s="74"/>
      <c r="CB14" s="74"/>
      <c r="CC14" s="74"/>
      <c r="CD14" s="74"/>
      <c r="CE14" s="74"/>
      <c r="CF14" s="74"/>
      <c r="CG14" s="74"/>
      <c r="CH14" s="74"/>
      <c r="CI14" s="74"/>
      <c r="CJ14" s="74"/>
      <c r="CK14" s="74"/>
      <c r="CL14" s="74"/>
      <c r="CM14" s="74"/>
      <c r="CN14" s="74"/>
      <c r="CO14" s="74"/>
      <c r="CP14" s="74"/>
      <c r="CQ14" s="74"/>
      <c r="CR14" s="74"/>
      <c r="CS14" s="74"/>
      <c r="CT14" s="74"/>
      <c r="CU14" s="74"/>
      <c r="CV14" s="74"/>
      <c r="CW14" s="74"/>
      <c r="CX14" s="74"/>
      <c r="CY14" s="74"/>
      <c r="CZ14" s="74"/>
      <c r="DA14" s="74"/>
    </row>
    <row r="15" spans="1:115" s="78" customFormat="1" x14ac:dyDescent="0.2">
      <c r="A15" s="74"/>
      <c r="B15" s="79" t="s">
        <v>21</v>
      </c>
      <c r="C15" s="76"/>
      <c r="D15" s="76"/>
      <c r="E15" s="80"/>
      <c r="F15" s="50"/>
      <c r="G15" s="74"/>
      <c r="H15" s="74"/>
      <c r="I15" s="74" t="s">
        <v>151</v>
      </c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74"/>
      <c r="BL15" s="74"/>
      <c r="BM15" s="74"/>
      <c r="BN15" s="74"/>
      <c r="BO15" s="74"/>
      <c r="BP15" s="74"/>
      <c r="BQ15" s="74"/>
      <c r="BR15" s="74"/>
      <c r="BS15" s="74"/>
      <c r="BT15" s="74"/>
      <c r="BU15" s="74"/>
      <c r="BV15" s="74"/>
      <c r="BW15" s="74"/>
      <c r="BX15" s="74"/>
      <c r="BY15" s="74"/>
      <c r="BZ15" s="74"/>
      <c r="CA15" s="74"/>
      <c r="CB15" s="74"/>
      <c r="CC15" s="74"/>
      <c r="CD15" s="74"/>
      <c r="CE15" s="74"/>
      <c r="CF15" s="74"/>
      <c r="CG15" s="74"/>
      <c r="CH15" s="74"/>
      <c r="CI15" s="74"/>
      <c r="CJ15" s="74"/>
      <c r="CK15" s="74"/>
      <c r="CL15" s="74"/>
      <c r="CM15" s="74"/>
      <c r="CN15" s="74"/>
      <c r="CO15" s="74"/>
      <c r="CP15" s="74"/>
      <c r="CQ15" s="74"/>
      <c r="CR15" s="74"/>
      <c r="CS15" s="74"/>
      <c r="CT15" s="74"/>
      <c r="CU15" s="74"/>
      <c r="CV15" s="74"/>
      <c r="CW15" s="74"/>
      <c r="CX15" s="74"/>
      <c r="CY15" s="74"/>
      <c r="CZ15" s="74"/>
      <c r="DA15" s="74"/>
    </row>
    <row r="16" spans="1:115" x14ac:dyDescent="0.2">
      <c r="B16" s="75" t="s">
        <v>37</v>
      </c>
      <c r="C16" s="77"/>
      <c r="D16" s="77"/>
      <c r="E16" s="46"/>
      <c r="F16" s="50" t="s">
        <v>69</v>
      </c>
      <c r="I16" s="74" t="s">
        <v>192</v>
      </c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9"/>
      <c r="AJ16" s="29"/>
      <c r="AK16" s="29"/>
      <c r="AL16" s="29"/>
      <c r="AM16" s="29"/>
      <c r="AN16" s="29"/>
      <c r="AO16" s="29"/>
      <c r="AP16" s="29"/>
      <c r="AQ16" s="29"/>
      <c r="AR16" s="29"/>
      <c r="AS16" s="29"/>
      <c r="AT16" s="29"/>
      <c r="AU16" s="29"/>
      <c r="AV16" s="29"/>
      <c r="AW16" s="29"/>
      <c r="AX16" s="29"/>
      <c r="AY16" s="29"/>
      <c r="AZ16" s="29"/>
      <c r="BA16" s="29"/>
      <c r="BB16" s="29"/>
      <c r="BC16" s="29"/>
      <c r="BD16" s="29"/>
      <c r="BE16" s="29"/>
      <c r="BF16" s="29"/>
      <c r="BG16" s="29"/>
      <c r="BH16" s="29"/>
      <c r="BI16" s="29"/>
      <c r="BJ16" s="29"/>
      <c r="BK16" s="29"/>
      <c r="BL16" s="29"/>
      <c r="BM16" s="29"/>
      <c r="BN16" s="29"/>
      <c r="BO16" s="29"/>
      <c r="BP16" s="29"/>
      <c r="BQ16" s="29"/>
      <c r="BR16" s="29"/>
      <c r="BS16" s="29"/>
      <c r="BT16" s="29"/>
      <c r="BU16" s="29"/>
      <c r="BV16" s="29"/>
      <c r="BW16" s="29"/>
      <c r="BX16" s="29"/>
      <c r="BY16" s="29"/>
      <c r="BZ16" s="29"/>
      <c r="CA16" s="29"/>
      <c r="CB16" s="29"/>
      <c r="CC16" s="29"/>
      <c r="CD16" s="29"/>
      <c r="CE16" s="29"/>
      <c r="CF16" s="29"/>
      <c r="CG16" s="29"/>
      <c r="CH16" s="29"/>
      <c r="CI16" s="29"/>
      <c r="CJ16" s="29"/>
      <c r="CK16" s="29"/>
      <c r="CL16" s="29"/>
      <c r="CM16" s="29"/>
      <c r="CN16" s="29"/>
      <c r="CO16" s="29"/>
      <c r="CP16" s="29"/>
      <c r="CQ16" s="29"/>
      <c r="CR16" s="29"/>
      <c r="CS16" s="29"/>
      <c r="CT16" s="29"/>
      <c r="CU16" s="29"/>
      <c r="CV16" s="29"/>
      <c r="CW16" s="29"/>
      <c r="CX16" s="29"/>
      <c r="CY16" s="29"/>
      <c r="CZ16" s="29"/>
      <c r="DA16" s="29"/>
    </row>
    <row r="17" spans="2:105" x14ac:dyDescent="0.2">
      <c r="B17" s="75" t="s">
        <v>41</v>
      </c>
      <c r="C17" s="77"/>
      <c r="D17" s="77"/>
      <c r="E17" s="46"/>
      <c r="F17" s="50" t="s">
        <v>70</v>
      </c>
      <c r="I17" s="74" t="s">
        <v>152</v>
      </c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  <c r="AK17" s="29"/>
      <c r="AL17" s="29"/>
      <c r="AM17" s="29"/>
      <c r="AN17" s="29"/>
      <c r="AO17" s="29"/>
      <c r="AP17" s="29"/>
      <c r="AQ17" s="29"/>
      <c r="AR17" s="29"/>
      <c r="AS17" s="29"/>
      <c r="AT17" s="29"/>
      <c r="AU17" s="29"/>
      <c r="AV17" s="29"/>
      <c r="AW17" s="29"/>
      <c r="AX17" s="29"/>
      <c r="AY17" s="29"/>
      <c r="AZ17" s="29"/>
      <c r="BA17" s="29"/>
      <c r="BB17" s="29"/>
      <c r="BC17" s="29"/>
      <c r="BD17" s="29"/>
      <c r="BE17" s="29"/>
      <c r="BF17" s="29"/>
      <c r="BG17" s="29"/>
      <c r="BH17" s="29"/>
      <c r="BI17" s="29"/>
      <c r="BJ17" s="29"/>
      <c r="BK17" s="29"/>
      <c r="BL17" s="29"/>
      <c r="BM17" s="29"/>
      <c r="BN17" s="29"/>
      <c r="BO17" s="29"/>
      <c r="BP17" s="29"/>
      <c r="BQ17" s="29"/>
      <c r="BR17" s="29"/>
      <c r="BS17" s="29"/>
      <c r="BT17" s="29"/>
      <c r="BU17" s="29"/>
      <c r="BV17" s="29"/>
      <c r="BW17" s="29"/>
      <c r="BX17" s="29"/>
      <c r="BY17" s="29"/>
      <c r="BZ17" s="29"/>
      <c r="CA17" s="29"/>
      <c r="CB17" s="29"/>
      <c r="CC17" s="29"/>
      <c r="CD17" s="29"/>
      <c r="CE17" s="29"/>
      <c r="CF17" s="29"/>
      <c r="CG17" s="29"/>
      <c r="CH17" s="29"/>
      <c r="CI17" s="29"/>
      <c r="CJ17" s="29"/>
      <c r="CK17" s="29"/>
      <c r="CL17" s="29"/>
      <c r="CM17" s="29"/>
      <c r="CN17" s="29"/>
      <c r="CO17" s="29"/>
      <c r="CP17" s="29"/>
      <c r="CQ17" s="29"/>
      <c r="CR17" s="29"/>
      <c r="CS17" s="29"/>
      <c r="CT17" s="29"/>
      <c r="CU17" s="29"/>
      <c r="CV17" s="29"/>
      <c r="CW17" s="29"/>
      <c r="CX17" s="29"/>
      <c r="CY17" s="29"/>
      <c r="CZ17" s="29"/>
      <c r="DA17" s="29"/>
    </row>
    <row r="18" spans="2:105" ht="13.5" thickBot="1" x14ac:dyDescent="0.25">
      <c r="B18" s="81"/>
      <c r="C18" s="82"/>
      <c r="D18" s="82"/>
      <c r="E18" s="82"/>
      <c r="F18" s="51"/>
      <c r="I18" s="74" t="s">
        <v>155</v>
      </c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29"/>
      <c r="AK18" s="29"/>
      <c r="AL18" s="29"/>
      <c r="AM18" s="29"/>
      <c r="AN18" s="29"/>
      <c r="AO18" s="29"/>
      <c r="AP18" s="29"/>
      <c r="AQ18" s="29"/>
      <c r="AR18" s="29"/>
      <c r="AS18" s="29"/>
      <c r="AT18" s="29"/>
      <c r="AU18" s="29"/>
      <c r="AV18" s="29"/>
      <c r="AW18" s="29"/>
      <c r="AX18" s="29"/>
      <c r="AY18" s="29"/>
      <c r="AZ18" s="29"/>
      <c r="BA18" s="29"/>
      <c r="BB18" s="29"/>
      <c r="BC18" s="29"/>
      <c r="BD18" s="29"/>
      <c r="BE18" s="29"/>
      <c r="BF18" s="29"/>
      <c r="BG18" s="29"/>
      <c r="BH18" s="29"/>
      <c r="BI18" s="29"/>
      <c r="BJ18" s="29"/>
      <c r="BK18" s="29"/>
      <c r="BL18" s="29"/>
      <c r="BM18" s="29"/>
      <c r="BN18" s="29"/>
      <c r="BO18" s="29"/>
      <c r="BP18" s="29"/>
      <c r="BQ18" s="29"/>
      <c r="BR18" s="29"/>
      <c r="BS18" s="29"/>
      <c r="BT18" s="29"/>
      <c r="BU18" s="29"/>
      <c r="BV18" s="29"/>
      <c r="BW18" s="29"/>
      <c r="BX18" s="29"/>
      <c r="BY18" s="29"/>
      <c r="BZ18" s="29"/>
      <c r="CA18" s="29"/>
      <c r="CB18" s="29"/>
      <c r="CC18" s="29"/>
      <c r="CD18" s="29"/>
      <c r="CE18" s="29"/>
      <c r="CF18" s="29"/>
      <c r="CG18" s="29"/>
      <c r="CH18" s="29"/>
      <c r="CI18" s="29"/>
      <c r="CJ18" s="29"/>
      <c r="CK18" s="29"/>
      <c r="CL18" s="29"/>
      <c r="CM18" s="29"/>
      <c r="CN18" s="29"/>
      <c r="CO18" s="29"/>
      <c r="CP18" s="29"/>
      <c r="CQ18" s="29"/>
      <c r="CR18" s="29"/>
      <c r="CS18" s="29"/>
      <c r="CT18" s="29"/>
      <c r="CU18" s="29"/>
      <c r="CV18" s="29"/>
      <c r="CW18" s="29"/>
      <c r="CX18" s="29"/>
      <c r="CY18" s="29"/>
      <c r="CZ18" s="29"/>
      <c r="DA18" s="29"/>
    </row>
    <row r="19" spans="2:105" ht="13.5" thickBot="1" x14ac:dyDescent="0.25">
      <c r="B19" s="83" t="s">
        <v>14</v>
      </c>
      <c r="C19" s="84"/>
      <c r="D19" s="84"/>
      <c r="E19" s="52" t="s">
        <v>1</v>
      </c>
      <c r="F19" s="52" t="s">
        <v>46</v>
      </c>
      <c r="I19" s="74" t="s">
        <v>156</v>
      </c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  <c r="AF19" s="29"/>
      <c r="AG19" s="29"/>
      <c r="AH19" s="29"/>
      <c r="AI19" s="29"/>
      <c r="AJ19" s="29"/>
      <c r="AK19" s="29"/>
      <c r="AL19" s="29"/>
      <c r="AM19" s="29"/>
      <c r="AN19" s="29"/>
      <c r="AO19" s="29"/>
      <c r="AP19" s="29"/>
      <c r="AQ19" s="29"/>
      <c r="AR19" s="29"/>
      <c r="AS19" s="29"/>
      <c r="AT19" s="29"/>
      <c r="AU19" s="29"/>
      <c r="AV19" s="29"/>
      <c r="AW19" s="29"/>
      <c r="AX19" s="29"/>
      <c r="AY19" s="29"/>
      <c r="AZ19" s="29"/>
      <c r="BA19" s="29"/>
      <c r="BB19" s="29"/>
      <c r="BC19" s="29"/>
      <c r="BD19" s="29"/>
      <c r="BE19" s="29"/>
      <c r="BF19" s="29"/>
      <c r="BG19" s="29"/>
      <c r="BH19" s="29"/>
      <c r="BI19" s="29"/>
      <c r="BJ19" s="29"/>
      <c r="BK19" s="29"/>
      <c r="BL19" s="29"/>
      <c r="BM19" s="29"/>
      <c r="BN19" s="29"/>
      <c r="BO19" s="29"/>
      <c r="BP19" s="29"/>
      <c r="BQ19" s="29"/>
      <c r="BR19" s="29"/>
      <c r="BS19" s="29"/>
      <c r="BT19" s="29"/>
      <c r="BU19" s="29"/>
      <c r="BV19" s="29"/>
      <c r="BW19" s="29"/>
      <c r="BX19" s="29"/>
      <c r="BY19" s="29"/>
      <c r="BZ19" s="29"/>
      <c r="CA19" s="29"/>
      <c r="CB19" s="29"/>
      <c r="CC19" s="29"/>
      <c r="CD19" s="29"/>
      <c r="CE19" s="29"/>
      <c r="CF19" s="29"/>
      <c r="CG19" s="29"/>
      <c r="CH19" s="29"/>
      <c r="CI19" s="29"/>
      <c r="CJ19" s="29"/>
      <c r="CK19" s="29"/>
      <c r="CL19" s="29"/>
      <c r="CM19" s="29"/>
      <c r="CN19" s="29"/>
      <c r="CO19" s="29"/>
      <c r="CP19" s="29"/>
      <c r="CQ19" s="29"/>
      <c r="CR19" s="29"/>
      <c r="CS19" s="29"/>
      <c r="CT19" s="29"/>
      <c r="CU19" s="29"/>
      <c r="CV19" s="29"/>
      <c r="CW19" s="29"/>
      <c r="CX19" s="29"/>
      <c r="CY19" s="29"/>
      <c r="CZ19" s="29"/>
      <c r="DA19" s="29"/>
    </row>
    <row r="20" spans="2:105" x14ac:dyDescent="0.2">
      <c r="B20" s="85" t="s">
        <v>130</v>
      </c>
      <c r="C20" s="86"/>
      <c r="D20" s="86"/>
      <c r="E20" s="47"/>
      <c r="F20" s="50" t="s">
        <v>68</v>
      </c>
      <c r="I20" s="74" t="s">
        <v>157</v>
      </c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29"/>
      <c r="AN20" s="29"/>
      <c r="AO20" s="29"/>
      <c r="AP20" s="29"/>
      <c r="AQ20" s="29"/>
      <c r="AR20" s="29"/>
      <c r="AS20" s="29"/>
      <c r="AT20" s="29"/>
      <c r="AU20" s="29"/>
      <c r="AV20" s="29"/>
      <c r="AW20" s="29"/>
      <c r="AX20" s="29"/>
      <c r="AY20" s="29"/>
      <c r="AZ20" s="29"/>
      <c r="BA20" s="29"/>
      <c r="BB20" s="29"/>
      <c r="BC20" s="29"/>
      <c r="BD20" s="29"/>
      <c r="BE20" s="29"/>
      <c r="BF20" s="29"/>
      <c r="BG20" s="29"/>
      <c r="BH20" s="29"/>
      <c r="BI20" s="29"/>
      <c r="BJ20" s="29"/>
      <c r="BK20" s="29"/>
      <c r="BL20" s="29"/>
      <c r="BM20" s="29"/>
      <c r="BN20" s="29"/>
      <c r="BO20" s="29"/>
      <c r="BP20" s="29"/>
      <c r="BQ20" s="29"/>
      <c r="BR20" s="29"/>
      <c r="BS20" s="29"/>
      <c r="BT20" s="29"/>
      <c r="BU20" s="29"/>
      <c r="BV20" s="29"/>
      <c r="BW20" s="29"/>
      <c r="BX20" s="29"/>
      <c r="BY20" s="29"/>
      <c r="BZ20" s="29"/>
      <c r="CA20" s="29"/>
      <c r="CB20" s="29"/>
      <c r="CC20" s="29"/>
      <c r="CD20" s="29"/>
      <c r="CE20" s="29"/>
      <c r="CF20" s="29"/>
      <c r="CG20" s="29"/>
      <c r="CH20" s="29"/>
      <c r="CI20" s="29"/>
      <c r="CJ20" s="29"/>
      <c r="CK20" s="29"/>
      <c r="CL20" s="29"/>
      <c r="CM20" s="29"/>
      <c r="CN20" s="29"/>
      <c r="CO20" s="29"/>
      <c r="CP20" s="29"/>
      <c r="CQ20" s="29"/>
      <c r="CR20" s="29"/>
      <c r="CS20" s="29"/>
      <c r="CT20" s="29"/>
      <c r="CU20" s="29"/>
      <c r="CV20" s="29"/>
      <c r="CW20" s="29"/>
      <c r="CX20" s="29"/>
      <c r="CY20" s="29"/>
      <c r="CZ20" s="29"/>
      <c r="DA20" s="29"/>
    </row>
    <row r="21" spans="2:105" x14ac:dyDescent="0.2">
      <c r="B21" s="85" t="s">
        <v>131</v>
      </c>
      <c r="C21" s="86"/>
      <c r="D21" s="86"/>
      <c r="E21" s="46"/>
      <c r="F21" s="50" t="s">
        <v>68</v>
      </c>
      <c r="I21" s="74" t="s">
        <v>158</v>
      </c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29"/>
      <c r="AK21" s="29"/>
      <c r="AL21" s="29"/>
      <c r="AM21" s="29"/>
      <c r="AN21" s="29"/>
      <c r="AO21" s="29"/>
      <c r="AP21" s="29"/>
      <c r="AQ21" s="29"/>
      <c r="AR21" s="29"/>
      <c r="AS21" s="29"/>
      <c r="AT21" s="29"/>
      <c r="AU21" s="29"/>
      <c r="AV21" s="29"/>
      <c r="AW21" s="29"/>
      <c r="AX21" s="29"/>
      <c r="AY21" s="29"/>
      <c r="AZ21" s="29"/>
      <c r="BA21" s="29"/>
      <c r="BB21" s="29"/>
      <c r="BC21" s="29"/>
      <c r="BD21" s="29"/>
      <c r="BE21" s="29"/>
      <c r="BF21" s="29"/>
      <c r="BG21" s="29"/>
      <c r="BH21" s="29"/>
      <c r="BI21" s="29"/>
      <c r="BJ21" s="29"/>
      <c r="BK21" s="29"/>
      <c r="BL21" s="29"/>
      <c r="BM21" s="29"/>
      <c r="BN21" s="29"/>
      <c r="BO21" s="29"/>
      <c r="BP21" s="29"/>
      <c r="BQ21" s="29"/>
      <c r="BR21" s="29"/>
      <c r="BS21" s="29"/>
      <c r="BT21" s="29"/>
      <c r="BU21" s="29"/>
      <c r="BV21" s="29"/>
      <c r="BW21" s="29"/>
      <c r="BX21" s="29"/>
      <c r="BY21" s="29"/>
      <c r="BZ21" s="29"/>
      <c r="CA21" s="29"/>
      <c r="CB21" s="29"/>
      <c r="CC21" s="29"/>
      <c r="CD21" s="29"/>
      <c r="CE21" s="29"/>
      <c r="CF21" s="29"/>
      <c r="CG21" s="29"/>
      <c r="CH21" s="29"/>
      <c r="CI21" s="29"/>
      <c r="CJ21" s="29"/>
      <c r="CK21" s="29"/>
      <c r="CL21" s="29"/>
      <c r="CM21" s="29"/>
      <c r="CN21" s="29"/>
      <c r="CO21" s="29"/>
      <c r="CP21" s="29"/>
      <c r="CQ21" s="29"/>
      <c r="CR21" s="29"/>
      <c r="CS21" s="29"/>
      <c r="CT21" s="29"/>
      <c r="CU21" s="29"/>
      <c r="CV21" s="29"/>
      <c r="CW21" s="29"/>
      <c r="CX21" s="29"/>
      <c r="CY21" s="29"/>
      <c r="CZ21" s="29"/>
      <c r="DA21" s="29"/>
    </row>
    <row r="22" spans="2:105" x14ac:dyDescent="0.2">
      <c r="B22" s="85" t="s">
        <v>104</v>
      </c>
      <c r="C22" s="86"/>
      <c r="D22" s="86"/>
      <c r="E22" s="46"/>
      <c r="F22" s="50" t="s">
        <v>71</v>
      </c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  <c r="AF22" s="29"/>
      <c r="AG22" s="29"/>
      <c r="AH22" s="29"/>
      <c r="AI22" s="29"/>
      <c r="AJ22" s="29"/>
      <c r="AK22" s="29"/>
      <c r="AL22" s="29"/>
      <c r="AM22" s="29"/>
      <c r="AN22" s="29"/>
      <c r="AO22" s="29"/>
      <c r="AP22" s="29"/>
      <c r="AQ22" s="29"/>
      <c r="AR22" s="29"/>
      <c r="AS22" s="29"/>
      <c r="AT22" s="29"/>
      <c r="AU22" s="29"/>
      <c r="AV22" s="29"/>
      <c r="AW22" s="29"/>
      <c r="AX22" s="29"/>
      <c r="AY22" s="29"/>
      <c r="AZ22" s="29"/>
      <c r="BA22" s="29"/>
      <c r="BB22" s="29"/>
      <c r="BC22" s="29"/>
      <c r="BD22" s="29"/>
      <c r="BE22" s="29"/>
      <c r="BF22" s="29"/>
      <c r="BG22" s="29"/>
      <c r="BH22" s="29"/>
      <c r="BI22" s="29"/>
      <c r="BJ22" s="29"/>
      <c r="BK22" s="29"/>
      <c r="BL22" s="29"/>
      <c r="BM22" s="29"/>
      <c r="BN22" s="29"/>
      <c r="BO22" s="29"/>
      <c r="BP22" s="29"/>
      <c r="BQ22" s="29"/>
      <c r="BR22" s="29"/>
      <c r="BS22" s="29"/>
      <c r="BT22" s="29"/>
      <c r="BU22" s="29"/>
      <c r="BV22" s="29"/>
      <c r="BW22" s="29"/>
      <c r="BX22" s="29"/>
      <c r="BY22" s="29"/>
      <c r="BZ22" s="29"/>
      <c r="CA22" s="29"/>
      <c r="CB22" s="29"/>
      <c r="CC22" s="29"/>
      <c r="CD22" s="29"/>
      <c r="CE22" s="29"/>
      <c r="CF22" s="29"/>
      <c r="CG22" s="29"/>
      <c r="CH22" s="29"/>
      <c r="CI22" s="29"/>
      <c r="CJ22" s="29"/>
      <c r="CK22" s="29"/>
      <c r="CL22" s="29"/>
      <c r="CM22" s="29"/>
      <c r="CN22" s="29"/>
      <c r="CO22" s="29"/>
      <c r="CP22" s="29"/>
      <c r="CQ22" s="29"/>
      <c r="CR22" s="29"/>
      <c r="CS22" s="29"/>
      <c r="CT22" s="29"/>
      <c r="CU22" s="29"/>
      <c r="CV22" s="29"/>
      <c r="CW22" s="29"/>
      <c r="CX22" s="29"/>
      <c r="CY22" s="29"/>
      <c r="CZ22" s="29"/>
      <c r="DA22" s="29"/>
    </row>
    <row r="23" spans="2:105" x14ac:dyDescent="0.2">
      <c r="B23" s="85" t="s">
        <v>103</v>
      </c>
      <c r="C23" s="86"/>
      <c r="D23" s="86"/>
      <c r="E23" s="46"/>
      <c r="F23" s="50" t="s">
        <v>71</v>
      </c>
      <c r="I23" s="70" t="s">
        <v>62</v>
      </c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29"/>
      <c r="AO23" s="29"/>
      <c r="AP23" s="29"/>
      <c r="AQ23" s="29"/>
      <c r="AR23" s="29"/>
      <c r="AS23" s="29"/>
      <c r="AT23" s="29"/>
      <c r="AU23" s="29"/>
      <c r="AV23" s="29"/>
      <c r="AW23" s="29"/>
      <c r="AX23" s="29"/>
      <c r="AY23" s="29"/>
      <c r="AZ23" s="29"/>
      <c r="BA23" s="29"/>
      <c r="BB23" s="29"/>
      <c r="BC23" s="29"/>
      <c r="BD23" s="29"/>
      <c r="BE23" s="29"/>
      <c r="BF23" s="29"/>
      <c r="BG23" s="29"/>
      <c r="BH23" s="29"/>
      <c r="BI23" s="29"/>
      <c r="BJ23" s="29"/>
      <c r="BK23" s="29"/>
      <c r="BL23" s="29"/>
      <c r="BM23" s="29"/>
      <c r="BN23" s="29"/>
      <c r="BO23" s="29"/>
      <c r="BP23" s="29"/>
      <c r="BQ23" s="29"/>
      <c r="BR23" s="29"/>
      <c r="BS23" s="29"/>
      <c r="BT23" s="29"/>
      <c r="BU23" s="29"/>
      <c r="BV23" s="29"/>
      <c r="BW23" s="29"/>
      <c r="BX23" s="29"/>
      <c r="BY23" s="29"/>
      <c r="BZ23" s="29"/>
      <c r="CA23" s="29"/>
      <c r="CB23" s="29"/>
      <c r="CC23" s="29"/>
      <c r="CD23" s="29"/>
      <c r="CE23" s="29"/>
      <c r="CF23" s="29"/>
      <c r="CG23" s="29"/>
      <c r="CH23" s="29"/>
      <c r="CI23" s="29"/>
      <c r="CJ23" s="29"/>
      <c r="CK23" s="29"/>
      <c r="CL23" s="29"/>
      <c r="CM23" s="29"/>
      <c r="CN23" s="29"/>
      <c r="CO23" s="29"/>
      <c r="CP23" s="29"/>
      <c r="CQ23" s="29"/>
      <c r="CR23" s="29"/>
      <c r="CS23" s="29"/>
      <c r="CT23" s="29"/>
      <c r="CU23" s="29"/>
      <c r="CV23" s="29"/>
      <c r="CW23" s="29"/>
      <c r="CX23" s="29"/>
      <c r="CY23" s="29"/>
      <c r="CZ23" s="29"/>
      <c r="DA23" s="29"/>
    </row>
    <row r="24" spans="2:105" ht="13.5" thickBot="1" x14ac:dyDescent="0.25">
      <c r="B24" s="85"/>
      <c r="C24" s="86"/>
      <c r="D24" s="86"/>
      <c r="E24" s="86"/>
      <c r="F24" s="51"/>
      <c r="I24" s="74" t="s">
        <v>64</v>
      </c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29"/>
      <c r="BJ24" s="29"/>
      <c r="BK24" s="29"/>
      <c r="BL24" s="29"/>
      <c r="BM24" s="29"/>
      <c r="BN24" s="29"/>
      <c r="BO24" s="29"/>
      <c r="BP24" s="29"/>
      <c r="BQ24" s="29"/>
      <c r="BR24" s="29"/>
      <c r="BS24" s="29"/>
      <c r="BT24" s="29"/>
      <c r="BU24" s="29"/>
      <c r="BV24" s="29"/>
      <c r="BW24" s="29"/>
      <c r="BX24" s="29"/>
      <c r="BY24" s="29"/>
      <c r="BZ24" s="29"/>
      <c r="CA24" s="29"/>
      <c r="CB24" s="29"/>
      <c r="CC24" s="29"/>
      <c r="CD24" s="29"/>
      <c r="CE24" s="29"/>
      <c r="CF24" s="29"/>
      <c r="CG24" s="29"/>
      <c r="CH24" s="29"/>
      <c r="CI24" s="29"/>
      <c r="CJ24" s="29"/>
      <c r="CK24" s="29"/>
      <c r="CL24" s="29"/>
      <c r="CM24" s="29"/>
      <c r="CN24" s="29"/>
      <c r="CO24" s="29"/>
      <c r="CP24" s="29"/>
      <c r="CQ24" s="29"/>
      <c r="CR24" s="29"/>
      <c r="CS24" s="29"/>
      <c r="CT24" s="29"/>
      <c r="CU24" s="29"/>
      <c r="CV24" s="29"/>
      <c r="CW24" s="29"/>
      <c r="CX24" s="29"/>
      <c r="CY24" s="29"/>
      <c r="CZ24" s="29"/>
      <c r="DA24" s="29"/>
    </row>
    <row r="25" spans="2:105" ht="13.5" thickBot="1" x14ac:dyDescent="0.25">
      <c r="B25" s="83" t="s">
        <v>132</v>
      </c>
      <c r="C25" s="84"/>
      <c r="D25" s="84"/>
      <c r="E25" s="52" t="s">
        <v>1</v>
      </c>
      <c r="F25" s="52" t="s">
        <v>46</v>
      </c>
      <c r="I25" s="74" t="s">
        <v>65</v>
      </c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  <c r="AR25" s="29"/>
      <c r="AS25" s="29"/>
      <c r="AT25" s="29"/>
      <c r="AU25" s="29"/>
      <c r="AV25" s="29"/>
      <c r="AW25" s="29"/>
      <c r="AX25" s="29"/>
      <c r="AY25" s="29"/>
      <c r="AZ25" s="29"/>
      <c r="BA25" s="29"/>
      <c r="BB25" s="29"/>
      <c r="BC25" s="29"/>
      <c r="BD25" s="29"/>
      <c r="BE25" s="29"/>
      <c r="BF25" s="29"/>
      <c r="BG25" s="29"/>
      <c r="BH25" s="29"/>
      <c r="BI25" s="29"/>
      <c r="BJ25" s="29"/>
      <c r="BK25" s="29"/>
      <c r="BL25" s="29"/>
      <c r="BM25" s="29"/>
      <c r="BN25" s="29"/>
      <c r="BO25" s="29"/>
      <c r="BP25" s="29"/>
      <c r="BQ25" s="29"/>
      <c r="BR25" s="29"/>
      <c r="BS25" s="29"/>
      <c r="BT25" s="29"/>
      <c r="BU25" s="29"/>
      <c r="BV25" s="29"/>
      <c r="BW25" s="29"/>
      <c r="BX25" s="29"/>
      <c r="BY25" s="29"/>
      <c r="BZ25" s="29"/>
      <c r="CA25" s="29"/>
      <c r="CB25" s="29"/>
      <c r="CC25" s="29"/>
      <c r="CD25" s="29"/>
      <c r="CE25" s="29"/>
      <c r="CF25" s="29"/>
      <c r="CG25" s="29"/>
      <c r="CH25" s="29"/>
      <c r="CI25" s="29"/>
      <c r="CJ25" s="29"/>
      <c r="CK25" s="29"/>
      <c r="CL25" s="29"/>
      <c r="CM25" s="29"/>
      <c r="CN25" s="29"/>
      <c r="CO25" s="29"/>
      <c r="CP25" s="29"/>
      <c r="CQ25" s="29"/>
      <c r="CR25" s="29"/>
      <c r="CS25" s="29"/>
      <c r="CT25" s="29"/>
      <c r="CU25" s="29"/>
      <c r="CV25" s="29"/>
      <c r="CW25" s="29"/>
      <c r="CX25" s="29"/>
      <c r="CY25" s="29"/>
      <c r="CZ25" s="29"/>
      <c r="DA25" s="29"/>
    </row>
    <row r="26" spans="2:105" x14ac:dyDescent="0.2">
      <c r="B26" s="85" t="s">
        <v>77</v>
      </c>
      <c r="C26" s="86"/>
      <c r="D26" s="86"/>
      <c r="E26" s="47"/>
      <c r="F26" s="50" t="s">
        <v>72</v>
      </c>
      <c r="I26" s="74" t="s">
        <v>159</v>
      </c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29"/>
      <c r="AL26" s="29"/>
      <c r="AM26" s="29"/>
      <c r="AN26" s="29"/>
      <c r="AO26" s="29"/>
      <c r="AP26" s="29"/>
      <c r="AQ26" s="29"/>
      <c r="AR26" s="29"/>
      <c r="AS26" s="29"/>
      <c r="AT26" s="29"/>
      <c r="AU26" s="29"/>
      <c r="AV26" s="29"/>
      <c r="AW26" s="29"/>
      <c r="AX26" s="29"/>
      <c r="AY26" s="29"/>
      <c r="AZ26" s="29"/>
      <c r="BA26" s="29"/>
      <c r="BB26" s="29"/>
      <c r="BC26" s="29"/>
      <c r="BD26" s="29"/>
      <c r="BE26" s="29"/>
      <c r="BF26" s="29"/>
      <c r="BG26" s="29"/>
      <c r="BH26" s="29"/>
      <c r="BI26" s="29"/>
      <c r="BJ26" s="29"/>
      <c r="BK26" s="29"/>
      <c r="BL26" s="29"/>
      <c r="BM26" s="29"/>
      <c r="BN26" s="29"/>
      <c r="BO26" s="29"/>
      <c r="BP26" s="29"/>
      <c r="BQ26" s="29"/>
      <c r="BR26" s="29"/>
      <c r="BS26" s="29"/>
      <c r="BT26" s="29"/>
      <c r="BU26" s="29"/>
      <c r="BV26" s="29"/>
      <c r="BW26" s="29"/>
      <c r="BX26" s="29"/>
      <c r="BY26" s="29"/>
      <c r="BZ26" s="29"/>
      <c r="CA26" s="29"/>
      <c r="CB26" s="29"/>
      <c r="CC26" s="29"/>
      <c r="CD26" s="29"/>
      <c r="CE26" s="29"/>
      <c r="CF26" s="29"/>
      <c r="CG26" s="29"/>
      <c r="CH26" s="29"/>
      <c r="CI26" s="29"/>
      <c r="CJ26" s="29"/>
      <c r="CK26" s="29"/>
      <c r="CL26" s="29"/>
      <c r="CM26" s="29"/>
      <c r="CN26" s="29"/>
      <c r="CO26" s="29"/>
      <c r="CP26" s="29"/>
      <c r="CQ26" s="29"/>
      <c r="CR26" s="29"/>
      <c r="CS26" s="29"/>
      <c r="CT26" s="29"/>
      <c r="CU26" s="29"/>
      <c r="CV26" s="29"/>
      <c r="CW26" s="29"/>
      <c r="CX26" s="29"/>
      <c r="CY26" s="29"/>
      <c r="CZ26" s="29"/>
      <c r="DA26" s="29"/>
    </row>
    <row r="27" spans="2:105" x14ac:dyDescent="0.2">
      <c r="B27" s="85" t="s">
        <v>78</v>
      </c>
      <c r="C27" s="86"/>
      <c r="D27" s="86"/>
      <c r="E27" s="46"/>
      <c r="F27" s="50" t="s">
        <v>72</v>
      </c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29"/>
      <c r="AQ27" s="29"/>
      <c r="AR27" s="29"/>
      <c r="AS27" s="29"/>
      <c r="AT27" s="29"/>
      <c r="AU27" s="29"/>
      <c r="AV27" s="29"/>
      <c r="AW27" s="29"/>
      <c r="AX27" s="29"/>
      <c r="AY27" s="29"/>
      <c r="AZ27" s="29"/>
      <c r="BA27" s="29"/>
      <c r="BB27" s="29"/>
      <c r="BC27" s="29"/>
      <c r="BD27" s="29"/>
      <c r="BE27" s="29"/>
      <c r="BF27" s="29"/>
      <c r="BG27" s="29"/>
      <c r="BH27" s="29"/>
      <c r="BI27" s="29"/>
      <c r="BJ27" s="29"/>
      <c r="BK27" s="29"/>
      <c r="BL27" s="29"/>
      <c r="BM27" s="29"/>
      <c r="BN27" s="29"/>
      <c r="BO27" s="29"/>
      <c r="BP27" s="29"/>
      <c r="BQ27" s="29"/>
      <c r="BR27" s="29"/>
      <c r="BS27" s="29"/>
      <c r="BT27" s="29"/>
      <c r="BU27" s="29"/>
      <c r="BV27" s="29"/>
      <c r="BW27" s="29"/>
      <c r="BX27" s="29"/>
      <c r="BY27" s="29"/>
      <c r="BZ27" s="29"/>
      <c r="CA27" s="29"/>
      <c r="CB27" s="29"/>
      <c r="CC27" s="29"/>
      <c r="CD27" s="29"/>
      <c r="CE27" s="29"/>
      <c r="CF27" s="29"/>
      <c r="CG27" s="29"/>
      <c r="CH27" s="29"/>
      <c r="CI27" s="29"/>
      <c r="CJ27" s="29"/>
      <c r="CK27" s="29"/>
      <c r="CL27" s="29"/>
      <c r="CM27" s="29"/>
      <c r="CN27" s="29"/>
      <c r="CO27" s="29"/>
      <c r="CP27" s="29"/>
      <c r="CQ27" s="29"/>
      <c r="CR27" s="29"/>
      <c r="CS27" s="29"/>
      <c r="CT27" s="29"/>
      <c r="CU27" s="29"/>
      <c r="CV27" s="29"/>
      <c r="CW27" s="29"/>
      <c r="CX27" s="29"/>
      <c r="CY27" s="29"/>
      <c r="CZ27" s="29"/>
      <c r="DA27" s="29"/>
    </row>
    <row r="28" spans="2:105" x14ac:dyDescent="0.2">
      <c r="B28" s="85" t="s">
        <v>79</v>
      </c>
      <c r="C28" s="86"/>
      <c r="D28" s="86"/>
      <c r="E28" s="46"/>
      <c r="F28" s="50" t="s">
        <v>73</v>
      </c>
      <c r="I28" s="70" t="s">
        <v>80</v>
      </c>
      <c r="J28" s="70"/>
      <c r="K28" s="74"/>
      <c r="L28" s="74"/>
      <c r="M28" s="74"/>
      <c r="N28" s="74"/>
      <c r="O28" s="74"/>
      <c r="P28" s="74"/>
      <c r="Q28" s="74"/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29"/>
      <c r="AI28" s="29"/>
      <c r="AJ28" s="29"/>
      <c r="AK28" s="29"/>
      <c r="AL28" s="29"/>
      <c r="AM28" s="29"/>
      <c r="AN28" s="29"/>
      <c r="AO28" s="29"/>
      <c r="AP28" s="29"/>
      <c r="AQ28" s="29"/>
      <c r="AR28" s="29"/>
      <c r="AS28" s="29"/>
      <c r="AT28" s="29"/>
      <c r="AU28" s="29"/>
      <c r="AV28" s="29"/>
      <c r="AW28" s="29"/>
      <c r="AX28" s="29"/>
      <c r="AY28" s="29"/>
      <c r="AZ28" s="29"/>
      <c r="BA28" s="29"/>
      <c r="BB28" s="29"/>
      <c r="BC28" s="29"/>
      <c r="BD28" s="29"/>
      <c r="BE28" s="29"/>
      <c r="BF28" s="29"/>
      <c r="BG28" s="29"/>
      <c r="BH28" s="29"/>
      <c r="BI28" s="29"/>
      <c r="BJ28" s="29"/>
      <c r="BK28" s="29"/>
      <c r="BL28" s="29"/>
      <c r="BM28" s="29"/>
      <c r="BN28" s="29"/>
      <c r="BO28" s="29"/>
      <c r="BP28" s="29"/>
      <c r="BQ28" s="29"/>
      <c r="BR28" s="29"/>
      <c r="BS28" s="29"/>
      <c r="BT28" s="29"/>
      <c r="BU28" s="29"/>
      <c r="BV28" s="29"/>
      <c r="BW28" s="29"/>
      <c r="BX28" s="29"/>
      <c r="BY28" s="29"/>
      <c r="BZ28" s="29"/>
      <c r="CA28" s="29"/>
      <c r="CB28" s="29"/>
      <c r="CC28" s="29"/>
      <c r="CD28" s="29"/>
      <c r="CE28" s="29"/>
      <c r="CF28" s="29"/>
      <c r="CG28" s="29"/>
      <c r="CH28" s="29"/>
      <c r="CI28" s="29"/>
      <c r="CJ28" s="29"/>
      <c r="CK28" s="29"/>
      <c r="CL28" s="29"/>
      <c r="CM28" s="29"/>
      <c r="CN28" s="29"/>
      <c r="CO28" s="29"/>
      <c r="CP28" s="29"/>
      <c r="CQ28" s="29"/>
      <c r="CR28" s="29"/>
      <c r="CS28" s="29"/>
      <c r="CT28" s="29"/>
      <c r="CU28" s="29"/>
      <c r="CV28" s="29"/>
      <c r="CW28" s="29"/>
      <c r="CX28" s="29"/>
      <c r="CY28" s="29"/>
      <c r="CZ28" s="29"/>
      <c r="DA28" s="29"/>
    </row>
    <row r="29" spans="2:105" x14ac:dyDescent="0.2">
      <c r="B29" s="85" t="s">
        <v>81</v>
      </c>
      <c r="C29" s="86"/>
      <c r="D29" s="86"/>
      <c r="E29" s="46"/>
      <c r="F29" s="50" t="s">
        <v>73</v>
      </c>
      <c r="I29" s="74" t="s">
        <v>82</v>
      </c>
      <c r="J29" s="70"/>
      <c r="K29" s="74"/>
      <c r="L29" s="74"/>
      <c r="M29" s="74"/>
      <c r="N29" s="74"/>
      <c r="O29" s="74"/>
      <c r="P29" s="74"/>
      <c r="Q29" s="74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29"/>
      <c r="AG29" s="29"/>
      <c r="AH29" s="29"/>
      <c r="AI29" s="29"/>
      <c r="AJ29" s="29"/>
      <c r="AK29" s="29"/>
      <c r="AL29" s="29"/>
      <c r="AM29" s="29"/>
      <c r="AN29" s="29"/>
      <c r="AO29" s="29"/>
      <c r="AP29" s="29"/>
      <c r="AQ29" s="29"/>
      <c r="AR29" s="29"/>
      <c r="AS29" s="29"/>
      <c r="AT29" s="29"/>
      <c r="AU29" s="29"/>
      <c r="AV29" s="29"/>
      <c r="AW29" s="29"/>
      <c r="AX29" s="29"/>
      <c r="AY29" s="29"/>
      <c r="AZ29" s="29"/>
      <c r="BA29" s="29"/>
      <c r="BB29" s="29"/>
      <c r="BC29" s="29"/>
      <c r="BD29" s="29"/>
      <c r="BE29" s="29"/>
      <c r="BF29" s="29"/>
      <c r="BG29" s="29"/>
      <c r="BH29" s="29"/>
      <c r="BI29" s="29"/>
      <c r="BJ29" s="29"/>
      <c r="BK29" s="29"/>
      <c r="BL29" s="29"/>
      <c r="BM29" s="29"/>
      <c r="BN29" s="29"/>
      <c r="BO29" s="29"/>
      <c r="BP29" s="29"/>
      <c r="BQ29" s="29"/>
      <c r="BR29" s="29"/>
      <c r="BS29" s="29"/>
      <c r="BT29" s="29"/>
      <c r="BU29" s="29"/>
      <c r="BV29" s="29"/>
      <c r="BW29" s="29"/>
      <c r="BX29" s="29"/>
      <c r="BY29" s="29"/>
      <c r="BZ29" s="29"/>
      <c r="CA29" s="29"/>
      <c r="CB29" s="29"/>
      <c r="CC29" s="29"/>
      <c r="CD29" s="29"/>
      <c r="CE29" s="29"/>
      <c r="CF29" s="29"/>
      <c r="CG29" s="29"/>
      <c r="CH29" s="29"/>
      <c r="CI29" s="29"/>
      <c r="CJ29" s="29"/>
      <c r="CK29" s="29"/>
      <c r="CL29" s="29"/>
      <c r="CM29" s="29"/>
      <c r="CN29" s="29"/>
      <c r="CO29" s="29"/>
      <c r="CP29" s="29"/>
      <c r="CQ29" s="29"/>
      <c r="CR29" s="29"/>
      <c r="CS29" s="29"/>
      <c r="CT29" s="29"/>
      <c r="CU29" s="29"/>
      <c r="CV29" s="29"/>
      <c r="CW29" s="29"/>
      <c r="CX29" s="29"/>
      <c r="CY29" s="29"/>
      <c r="CZ29" s="29"/>
      <c r="DA29" s="29"/>
    </row>
    <row r="30" spans="2:105" ht="13.5" thickBot="1" x14ac:dyDescent="0.25">
      <c r="B30" s="85"/>
      <c r="C30" s="86"/>
      <c r="D30" s="86"/>
      <c r="E30" s="86"/>
      <c r="F30" s="51"/>
      <c r="I30" s="29"/>
      <c r="J30" s="70"/>
      <c r="K30" s="74"/>
      <c r="L30" s="74"/>
      <c r="M30" s="74"/>
      <c r="N30" s="74"/>
      <c r="O30" s="74"/>
      <c r="P30" s="74"/>
      <c r="Q30" s="74"/>
      <c r="R30" s="2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  <c r="AF30" s="29"/>
      <c r="AG30" s="29"/>
      <c r="AH30" s="29"/>
      <c r="AI30" s="29"/>
      <c r="AJ30" s="29"/>
      <c r="AK30" s="29"/>
      <c r="AL30" s="29"/>
      <c r="AM30" s="29"/>
      <c r="AN30" s="29"/>
      <c r="AO30" s="29"/>
      <c r="AP30" s="29"/>
      <c r="AQ30" s="29"/>
      <c r="AR30" s="29"/>
      <c r="AS30" s="29"/>
      <c r="AT30" s="29"/>
      <c r="AU30" s="29"/>
      <c r="AV30" s="29"/>
      <c r="AW30" s="29"/>
      <c r="AX30" s="29"/>
      <c r="AY30" s="29"/>
      <c r="AZ30" s="29"/>
      <c r="BA30" s="29"/>
      <c r="BB30" s="29"/>
      <c r="BC30" s="29"/>
      <c r="BD30" s="29"/>
      <c r="BE30" s="29"/>
      <c r="BF30" s="29"/>
      <c r="BG30" s="29"/>
      <c r="BH30" s="29"/>
      <c r="BI30" s="29"/>
      <c r="BJ30" s="29"/>
      <c r="BK30" s="29"/>
      <c r="BL30" s="29"/>
      <c r="BM30" s="29"/>
      <c r="BN30" s="29"/>
      <c r="BO30" s="29"/>
      <c r="BP30" s="29"/>
      <c r="BQ30" s="29"/>
      <c r="BR30" s="29"/>
      <c r="BS30" s="29"/>
      <c r="BT30" s="29"/>
      <c r="BU30" s="29"/>
      <c r="BV30" s="29"/>
      <c r="BW30" s="29"/>
      <c r="BX30" s="29"/>
      <c r="BY30" s="29"/>
      <c r="BZ30" s="29"/>
      <c r="CA30" s="29"/>
      <c r="CB30" s="29"/>
      <c r="CC30" s="29"/>
      <c r="CD30" s="29"/>
      <c r="CE30" s="29"/>
      <c r="CF30" s="29"/>
      <c r="CG30" s="29"/>
      <c r="CH30" s="29"/>
      <c r="CI30" s="29"/>
      <c r="CJ30" s="29"/>
      <c r="CK30" s="29"/>
      <c r="CL30" s="29"/>
      <c r="CM30" s="29"/>
      <c r="CN30" s="29"/>
      <c r="CO30" s="29"/>
      <c r="CP30" s="29"/>
      <c r="CQ30" s="29"/>
      <c r="CR30" s="29"/>
      <c r="CS30" s="29"/>
      <c r="CT30" s="29"/>
      <c r="CU30" s="29"/>
      <c r="CV30" s="29"/>
      <c r="CW30" s="29"/>
      <c r="CX30" s="29"/>
      <c r="CY30" s="29"/>
      <c r="CZ30" s="29"/>
      <c r="DA30" s="29"/>
    </row>
    <row r="31" spans="2:105" ht="13.5" thickBot="1" x14ac:dyDescent="0.25">
      <c r="B31" s="83" t="s">
        <v>4</v>
      </c>
      <c r="C31" s="84"/>
      <c r="D31" s="84"/>
      <c r="E31" s="52" t="s">
        <v>1</v>
      </c>
      <c r="F31" s="52" t="s">
        <v>46</v>
      </c>
      <c r="I31" s="70" t="s">
        <v>83</v>
      </c>
      <c r="J31" s="74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  <c r="AF31" s="29"/>
      <c r="AG31" s="29"/>
      <c r="AH31" s="29"/>
      <c r="AI31" s="29"/>
      <c r="AJ31" s="29"/>
      <c r="AK31" s="29"/>
      <c r="AL31" s="29"/>
      <c r="AM31" s="29"/>
      <c r="AN31" s="29"/>
      <c r="AO31" s="29"/>
      <c r="AP31" s="29"/>
      <c r="AQ31" s="29"/>
      <c r="AR31" s="29"/>
      <c r="AS31" s="29"/>
      <c r="AT31" s="29"/>
      <c r="AU31" s="29"/>
      <c r="AV31" s="29"/>
      <c r="AW31" s="29"/>
      <c r="AX31" s="29"/>
      <c r="AY31" s="29"/>
      <c r="AZ31" s="29"/>
      <c r="BA31" s="29"/>
      <c r="BB31" s="29"/>
      <c r="BC31" s="29"/>
      <c r="BD31" s="29"/>
      <c r="BE31" s="29"/>
      <c r="BF31" s="29"/>
      <c r="BG31" s="29"/>
      <c r="BH31" s="29"/>
      <c r="BI31" s="29"/>
      <c r="BJ31" s="29"/>
      <c r="BK31" s="29"/>
      <c r="BL31" s="29"/>
      <c r="BM31" s="29"/>
      <c r="BN31" s="29"/>
      <c r="BO31" s="29"/>
      <c r="BP31" s="29"/>
      <c r="BQ31" s="29"/>
      <c r="BR31" s="29"/>
      <c r="BS31" s="29"/>
      <c r="BT31" s="29"/>
      <c r="BU31" s="29"/>
      <c r="BV31" s="29"/>
      <c r="BW31" s="29"/>
      <c r="BX31" s="29"/>
      <c r="BY31" s="29"/>
      <c r="BZ31" s="29"/>
      <c r="CA31" s="29"/>
      <c r="CB31" s="29"/>
      <c r="CC31" s="29"/>
      <c r="CD31" s="29"/>
      <c r="CE31" s="29"/>
      <c r="CF31" s="29"/>
      <c r="CG31" s="29"/>
      <c r="CH31" s="29"/>
      <c r="CI31" s="29"/>
      <c r="CJ31" s="29"/>
      <c r="CK31" s="29"/>
      <c r="CL31" s="29"/>
      <c r="CM31" s="29"/>
      <c r="CN31" s="29"/>
      <c r="CO31" s="29"/>
      <c r="CP31" s="29"/>
      <c r="CQ31" s="29"/>
      <c r="CR31" s="29"/>
      <c r="CS31" s="29"/>
      <c r="CT31" s="29"/>
      <c r="CU31" s="29"/>
      <c r="CV31" s="29"/>
      <c r="CW31" s="29"/>
      <c r="CX31" s="29"/>
      <c r="CY31" s="29"/>
      <c r="CZ31" s="29"/>
      <c r="DA31" s="29"/>
    </row>
    <row r="32" spans="2:105" x14ac:dyDescent="0.2">
      <c r="B32" s="5" t="s">
        <v>5</v>
      </c>
      <c r="C32" s="3"/>
      <c r="D32" s="3"/>
      <c r="E32" s="48"/>
      <c r="F32" s="53" t="s">
        <v>74</v>
      </c>
      <c r="I32" s="74" t="s">
        <v>88</v>
      </c>
      <c r="J32" s="74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29"/>
      <c r="AG32" s="29"/>
      <c r="AH32" s="29"/>
      <c r="AI32" s="29"/>
      <c r="AJ32" s="29"/>
      <c r="AK32" s="29"/>
      <c r="AL32" s="29"/>
      <c r="AM32" s="29"/>
      <c r="AN32" s="29"/>
      <c r="AO32" s="29"/>
      <c r="AP32" s="29"/>
      <c r="AQ32" s="29"/>
      <c r="AR32" s="29"/>
      <c r="AS32" s="29"/>
      <c r="AT32" s="29"/>
      <c r="AU32" s="29"/>
      <c r="AV32" s="29"/>
      <c r="AW32" s="29"/>
      <c r="AX32" s="29"/>
      <c r="AY32" s="29"/>
      <c r="AZ32" s="29"/>
      <c r="BA32" s="29"/>
      <c r="BB32" s="29"/>
      <c r="BC32" s="29"/>
      <c r="BD32" s="29"/>
      <c r="BE32" s="29"/>
      <c r="BF32" s="29"/>
      <c r="BG32" s="29"/>
      <c r="BH32" s="29"/>
      <c r="BI32" s="29"/>
      <c r="BJ32" s="29"/>
      <c r="BK32" s="29"/>
      <c r="BL32" s="29"/>
      <c r="BM32" s="29"/>
      <c r="BN32" s="29"/>
      <c r="BO32" s="29"/>
      <c r="BP32" s="29"/>
      <c r="BQ32" s="29"/>
      <c r="BR32" s="29"/>
      <c r="BS32" s="29"/>
      <c r="BT32" s="29"/>
      <c r="BU32" s="29"/>
      <c r="BV32" s="29"/>
      <c r="BW32" s="29"/>
      <c r="BX32" s="29"/>
      <c r="BY32" s="29"/>
      <c r="BZ32" s="29"/>
      <c r="CA32" s="29"/>
      <c r="CB32" s="29"/>
      <c r="CC32" s="29"/>
      <c r="CD32" s="29"/>
      <c r="CE32" s="29"/>
      <c r="CF32" s="29"/>
      <c r="CG32" s="29"/>
      <c r="CH32" s="29"/>
      <c r="CI32" s="29"/>
      <c r="CJ32" s="29"/>
      <c r="CK32" s="29"/>
      <c r="CL32" s="29"/>
      <c r="CM32" s="29"/>
      <c r="CN32" s="29"/>
      <c r="CO32" s="29"/>
      <c r="CP32" s="29"/>
      <c r="CQ32" s="29"/>
      <c r="CR32" s="29"/>
      <c r="CS32" s="29"/>
      <c r="CT32" s="29"/>
      <c r="CU32" s="29"/>
      <c r="CV32" s="29"/>
      <c r="CW32" s="29"/>
      <c r="CX32" s="29"/>
      <c r="CY32" s="29"/>
      <c r="CZ32" s="29"/>
      <c r="DA32" s="29"/>
    </row>
    <row r="33" spans="2:105" x14ac:dyDescent="0.2">
      <c r="B33" s="85" t="s">
        <v>6</v>
      </c>
      <c r="C33" s="86"/>
      <c r="D33" s="86"/>
      <c r="E33" s="45"/>
      <c r="F33" s="50" t="s">
        <v>75</v>
      </c>
      <c r="I33" s="74" t="s">
        <v>84</v>
      </c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  <c r="AF33" s="29"/>
      <c r="AG33" s="29"/>
      <c r="AH33" s="29"/>
      <c r="AI33" s="29"/>
      <c r="AJ33" s="29"/>
      <c r="AK33" s="29"/>
      <c r="AL33" s="29"/>
      <c r="AM33" s="29"/>
      <c r="AN33" s="29"/>
      <c r="AO33" s="29"/>
      <c r="AP33" s="29"/>
      <c r="AQ33" s="29"/>
      <c r="AR33" s="29"/>
      <c r="AS33" s="29"/>
      <c r="AT33" s="29"/>
      <c r="AU33" s="29"/>
      <c r="AV33" s="29"/>
      <c r="AW33" s="29"/>
      <c r="AX33" s="29"/>
      <c r="AY33" s="29"/>
      <c r="AZ33" s="29"/>
      <c r="BA33" s="29"/>
      <c r="BB33" s="29"/>
      <c r="BC33" s="29"/>
      <c r="BD33" s="29"/>
      <c r="BE33" s="29"/>
      <c r="BF33" s="29"/>
      <c r="BG33" s="29"/>
      <c r="BH33" s="29"/>
      <c r="BI33" s="29"/>
      <c r="BJ33" s="29"/>
      <c r="BK33" s="29"/>
      <c r="BL33" s="29"/>
      <c r="BM33" s="29"/>
      <c r="BN33" s="29"/>
      <c r="BO33" s="29"/>
      <c r="BP33" s="29"/>
      <c r="BQ33" s="29"/>
      <c r="BR33" s="29"/>
      <c r="BS33" s="29"/>
      <c r="BT33" s="29"/>
      <c r="BU33" s="29"/>
      <c r="BV33" s="29"/>
      <c r="BW33" s="29"/>
      <c r="BX33" s="29"/>
      <c r="BY33" s="29"/>
      <c r="BZ33" s="29"/>
      <c r="CA33" s="29"/>
      <c r="CB33" s="29"/>
      <c r="CC33" s="29"/>
      <c r="CD33" s="29"/>
      <c r="CE33" s="29"/>
      <c r="CF33" s="29"/>
      <c r="CG33" s="29"/>
      <c r="CH33" s="29"/>
      <c r="CI33" s="29"/>
      <c r="CJ33" s="29"/>
      <c r="CK33" s="29"/>
      <c r="CL33" s="29"/>
      <c r="CM33" s="29"/>
      <c r="CN33" s="29"/>
      <c r="CO33" s="29"/>
      <c r="CP33" s="29"/>
      <c r="CQ33" s="29"/>
      <c r="CR33" s="29"/>
      <c r="CS33" s="29"/>
      <c r="CT33" s="29"/>
      <c r="CU33" s="29"/>
      <c r="CV33" s="29"/>
      <c r="CW33" s="29"/>
      <c r="CX33" s="29"/>
      <c r="CY33" s="29"/>
      <c r="CZ33" s="29"/>
      <c r="DA33" s="29"/>
    </row>
    <row r="34" spans="2:105" x14ac:dyDescent="0.2">
      <c r="B34" s="85" t="s">
        <v>7</v>
      </c>
      <c r="C34" s="86"/>
      <c r="D34" s="86"/>
      <c r="E34" s="45"/>
      <c r="F34" s="50" t="s">
        <v>75</v>
      </c>
      <c r="I34" s="74" t="s">
        <v>160</v>
      </c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29"/>
      <c r="AG34" s="29"/>
      <c r="AH34" s="29"/>
      <c r="AI34" s="29"/>
      <c r="AJ34" s="29"/>
      <c r="AK34" s="29"/>
      <c r="AL34" s="29"/>
      <c r="AM34" s="29"/>
      <c r="AN34" s="29"/>
      <c r="AO34" s="29"/>
      <c r="AP34" s="29"/>
      <c r="AQ34" s="29"/>
      <c r="AR34" s="29"/>
      <c r="AS34" s="29"/>
      <c r="AT34" s="29"/>
      <c r="AU34" s="29"/>
      <c r="AV34" s="29"/>
      <c r="AW34" s="29"/>
      <c r="AX34" s="29"/>
      <c r="AY34" s="29"/>
      <c r="AZ34" s="29"/>
      <c r="BA34" s="29"/>
      <c r="BB34" s="29"/>
      <c r="BC34" s="29"/>
      <c r="BD34" s="29"/>
      <c r="BE34" s="29"/>
      <c r="BF34" s="29"/>
      <c r="BG34" s="29"/>
      <c r="BH34" s="29"/>
      <c r="BI34" s="29"/>
      <c r="BJ34" s="29"/>
      <c r="BK34" s="29"/>
      <c r="BL34" s="29"/>
      <c r="BM34" s="29"/>
      <c r="BN34" s="29"/>
      <c r="BO34" s="29"/>
      <c r="BP34" s="29"/>
      <c r="BQ34" s="29"/>
      <c r="BR34" s="29"/>
      <c r="BS34" s="29"/>
      <c r="BT34" s="29"/>
      <c r="BU34" s="29"/>
      <c r="BV34" s="29"/>
      <c r="BW34" s="29"/>
      <c r="BX34" s="29"/>
      <c r="BY34" s="29"/>
      <c r="BZ34" s="29"/>
      <c r="CA34" s="29"/>
      <c r="CB34" s="29"/>
      <c r="CC34" s="29"/>
      <c r="CD34" s="29"/>
      <c r="CE34" s="29"/>
      <c r="CF34" s="29"/>
      <c r="CG34" s="29"/>
      <c r="CH34" s="29"/>
      <c r="CI34" s="29"/>
      <c r="CJ34" s="29"/>
      <c r="CK34" s="29"/>
      <c r="CL34" s="29"/>
      <c r="CM34" s="29"/>
      <c r="CN34" s="29"/>
      <c r="CO34" s="29"/>
      <c r="CP34" s="29"/>
      <c r="CQ34" s="29"/>
      <c r="CR34" s="29"/>
      <c r="CS34" s="29"/>
      <c r="CT34" s="29"/>
      <c r="CU34" s="29"/>
      <c r="CV34" s="29"/>
      <c r="CW34" s="29"/>
      <c r="CX34" s="29"/>
      <c r="CY34" s="29"/>
      <c r="CZ34" s="29"/>
      <c r="DA34" s="29"/>
    </row>
    <row r="35" spans="2:105" x14ac:dyDescent="0.2">
      <c r="B35" s="85" t="s">
        <v>25</v>
      </c>
      <c r="C35" s="86"/>
      <c r="D35" s="86"/>
      <c r="E35" s="49" t="s">
        <v>31</v>
      </c>
      <c r="F35" s="50"/>
      <c r="I35" s="70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  <c r="AF35" s="29"/>
      <c r="AG35" s="29"/>
      <c r="AH35" s="29"/>
      <c r="AI35" s="29"/>
      <c r="AJ35" s="29"/>
      <c r="AK35" s="29"/>
      <c r="AL35" s="29"/>
      <c r="AM35" s="29"/>
      <c r="AN35" s="29"/>
      <c r="AO35" s="29"/>
      <c r="AP35" s="29"/>
      <c r="AQ35" s="29"/>
      <c r="AR35" s="29"/>
      <c r="AS35" s="29"/>
      <c r="AT35" s="29"/>
      <c r="AU35" s="29"/>
      <c r="AV35" s="29"/>
      <c r="AW35" s="29"/>
      <c r="AX35" s="29"/>
      <c r="AY35" s="29"/>
      <c r="AZ35" s="29"/>
      <c r="BA35" s="29"/>
      <c r="BB35" s="29"/>
      <c r="BC35" s="29"/>
      <c r="BD35" s="29"/>
      <c r="BE35" s="29"/>
      <c r="BF35" s="29"/>
      <c r="BG35" s="29"/>
      <c r="BH35" s="29"/>
      <c r="BI35" s="29"/>
      <c r="BJ35" s="29"/>
      <c r="BK35" s="29"/>
      <c r="BL35" s="29"/>
      <c r="BM35" s="29"/>
      <c r="BN35" s="29"/>
      <c r="BO35" s="29"/>
      <c r="BP35" s="29"/>
      <c r="BQ35" s="29"/>
      <c r="BR35" s="29"/>
      <c r="BS35" s="29"/>
      <c r="BT35" s="29"/>
      <c r="BU35" s="29"/>
      <c r="BV35" s="29"/>
      <c r="BW35" s="29"/>
      <c r="BX35" s="29"/>
      <c r="BY35" s="29"/>
      <c r="BZ35" s="29"/>
      <c r="CA35" s="29"/>
      <c r="CB35" s="29"/>
      <c r="CC35" s="29"/>
      <c r="CD35" s="29"/>
      <c r="CE35" s="29"/>
      <c r="CF35" s="29"/>
      <c r="CG35" s="29"/>
      <c r="CH35" s="29"/>
      <c r="CI35" s="29"/>
      <c r="CJ35" s="29"/>
      <c r="CK35" s="29"/>
      <c r="CL35" s="29"/>
      <c r="CM35" s="29"/>
      <c r="CN35" s="29"/>
      <c r="CO35" s="29"/>
      <c r="CP35" s="29"/>
      <c r="CQ35" s="29"/>
      <c r="CR35" s="29"/>
      <c r="CS35" s="29"/>
      <c r="CT35" s="29"/>
      <c r="CU35" s="29"/>
      <c r="CV35" s="29"/>
      <c r="CW35" s="29"/>
      <c r="CX35" s="29"/>
      <c r="CY35" s="29"/>
      <c r="CZ35" s="29"/>
      <c r="DA35" s="29"/>
    </row>
    <row r="36" spans="2:105" ht="13.5" thickBot="1" x14ac:dyDescent="0.25">
      <c r="B36" s="6"/>
      <c r="C36" s="2"/>
      <c r="D36" s="2"/>
      <c r="E36" s="2"/>
      <c r="F36" s="32"/>
      <c r="I36" s="70" t="s">
        <v>124</v>
      </c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9"/>
      <c r="AL36" s="29"/>
      <c r="AM36" s="29"/>
      <c r="AN36" s="29"/>
      <c r="AO36" s="29"/>
      <c r="AP36" s="29"/>
      <c r="AQ36" s="29"/>
      <c r="AR36" s="29"/>
      <c r="AS36" s="29"/>
      <c r="AT36" s="29"/>
      <c r="AU36" s="29"/>
      <c r="AV36" s="29"/>
      <c r="AW36" s="29"/>
      <c r="AX36" s="29"/>
      <c r="AY36" s="29"/>
      <c r="AZ36" s="29"/>
      <c r="BA36" s="29"/>
      <c r="BB36" s="29"/>
      <c r="BC36" s="29"/>
      <c r="BD36" s="29"/>
      <c r="BE36" s="29"/>
      <c r="BF36" s="29"/>
      <c r="BG36" s="29"/>
      <c r="BH36" s="29"/>
      <c r="BI36" s="29"/>
      <c r="BJ36" s="29"/>
      <c r="BK36" s="29"/>
      <c r="BL36" s="29"/>
      <c r="BM36" s="29"/>
      <c r="BN36" s="29"/>
      <c r="BO36" s="29"/>
      <c r="BP36" s="29"/>
      <c r="BQ36" s="29"/>
      <c r="BR36" s="29"/>
      <c r="BS36" s="29"/>
      <c r="BT36" s="29"/>
      <c r="BU36" s="29"/>
      <c r="BV36" s="29"/>
      <c r="BW36" s="29"/>
      <c r="BX36" s="29"/>
      <c r="BY36" s="29"/>
      <c r="BZ36" s="29"/>
      <c r="CA36" s="29"/>
      <c r="CB36" s="29"/>
      <c r="CC36" s="29"/>
      <c r="CD36" s="29"/>
      <c r="CE36" s="29"/>
      <c r="CF36" s="29"/>
      <c r="CG36" s="29"/>
      <c r="CH36" s="29"/>
      <c r="CI36" s="29"/>
      <c r="CJ36" s="29"/>
      <c r="CK36" s="29"/>
      <c r="CL36" s="29"/>
      <c r="CM36" s="29"/>
      <c r="CN36" s="29"/>
      <c r="CO36" s="29"/>
      <c r="CP36" s="29"/>
      <c r="CQ36" s="29"/>
      <c r="CR36" s="29"/>
      <c r="CS36" s="29"/>
      <c r="CT36" s="29"/>
      <c r="CU36" s="29"/>
      <c r="CV36" s="29"/>
      <c r="CW36" s="29"/>
      <c r="CX36" s="29"/>
      <c r="CY36" s="29"/>
      <c r="CZ36" s="29"/>
      <c r="DA36" s="29"/>
    </row>
    <row r="37" spans="2:105" s="29" customFormat="1" x14ac:dyDescent="0.2">
      <c r="I37" s="74" t="s">
        <v>125</v>
      </c>
    </row>
    <row r="38" spans="2:105" s="29" customFormat="1" x14ac:dyDescent="0.2">
      <c r="B38" s="70" t="s">
        <v>52</v>
      </c>
      <c r="I38" s="74" t="s">
        <v>161</v>
      </c>
    </row>
    <row r="39" spans="2:105" s="29" customFormat="1" x14ac:dyDescent="0.2">
      <c r="B39" s="70" t="s">
        <v>169</v>
      </c>
    </row>
    <row r="40" spans="2:105" s="29" customFormat="1" x14ac:dyDescent="0.2">
      <c r="B40" s="70" t="s">
        <v>218</v>
      </c>
      <c r="I40" s="70" t="s">
        <v>85</v>
      </c>
    </row>
    <row r="41" spans="2:105" s="29" customFormat="1" x14ac:dyDescent="0.2">
      <c r="I41" s="74" t="s">
        <v>87</v>
      </c>
    </row>
    <row r="42" spans="2:105" s="29" customFormat="1" x14ac:dyDescent="0.2">
      <c r="I42" s="74" t="s">
        <v>162</v>
      </c>
    </row>
    <row r="43" spans="2:105" s="29" customFormat="1" x14ac:dyDescent="0.2"/>
    <row r="44" spans="2:105" s="29" customFormat="1" x14ac:dyDescent="0.2">
      <c r="I44" s="70" t="s">
        <v>86</v>
      </c>
    </row>
    <row r="45" spans="2:105" s="29" customFormat="1" x14ac:dyDescent="0.2">
      <c r="I45" s="74" t="s">
        <v>89</v>
      </c>
    </row>
    <row r="46" spans="2:105" s="29" customFormat="1" x14ac:dyDescent="0.2">
      <c r="I46" s="74" t="s">
        <v>94</v>
      </c>
    </row>
    <row r="47" spans="2:105" s="29" customFormat="1" x14ac:dyDescent="0.2">
      <c r="I47" s="74" t="s">
        <v>93</v>
      </c>
    </row>
    <row r="48" spans="2:105" s="29" customFormat="1" x14ac:dyDescent="0.2"/>
    <row r="49" spans="9:17" s="29" customFormat="1" x14ac:dyDescent="0.2">
      <c r="I49" s="70" t="s">
        <v>90</v>
      </c>
    </row>
    <row r="50" spans="9:17" s="29" customFormat="1" x14ac:dyDescent="0.2">
      <c r="I50" s="74" t="s">
        <v>163</v>
      </c>
    </row>
    <row r="51" spans="9:17" s="29" customFormat="1" x14ac:dyDescent="0.2">
      <c r="I51" s="74" t="s">
        <v>164</v>
      </c>
    </row>
    <row r="52" spans="9:17" s="29" customFormat="1" x14ac:dyDescent="0.2">
      <c r="I52" s="74"/>
    </row>
    <row r="53" spans="9:17" s="29" customFormat="1" x14ac:dyDescent="0.2">
      <c r="I53" s="70" t="s">
        <v>92</v>
      </c>
    </row>
    <row r="54" spans="9:17" s="29" customFormat="1" x14ac:dyDescent="0.2">
      <c r="I54" s="74" t="s">
        <v>190</v>
      </c>
    </row>
    <row r="55" spans="9:17" s="29" customFormat="1" x14ac:dyDescent="0.2">
      <c r="I55" s="74" t="s">
        <v>191</v>
      </c>
    </row>
    <row r="56" spans="9:17" s="29" customFormat="1" x14ac:dyDescent="0.2"/>
    <row r="57" spans="9:17" s="29" customFormat="1" x14ac:dyDescent="0.2">
      <c r="I57" s="70" t="s">
        <v>95</v>
      </c>
      <c r="J57" s="87"/>
      <c r="K57" s="87"/>
      <c r="L57" s="87"/>
      <c r="M57" s="87"/>
      <c r="N57" s="87"/>
      <c r="O57" s="87"/>
      <c r="P57" s="87"/>
      <c r="Q57" s="87"/>
    </row>
    <row r="58" spans="9:17" s="29" customFormat="1" x14ac:dyDescent="0.2">
      <c r="I58" s="74" t="s">
        <v>96</v>
      </c>
      <c r="J58" s="87"/>
      <c r="K58" s="87"/>
      <c r="L58" s="87"/>
      <c r="M58" s="87"/>
      <c r="N58" s="87"/>
      <c r="O58" s="87"/>
      <c r="P58" s="87"/>
      <c r="Q58" s="87"/>
    </row>
    <row r="59" spans="9:17" s="29" customFormat="1" x14ac:dyDescent="0.2">
      <c r="I59" s="74" t="s">
        <v>97</v>
      </c>
      <c r="J59" s="87"/>
      <c r="K59" s="87"/>
      <c r="L59" s="87"/>
      <c r="M59" s="87"/>
      <c r="N59" s="87"/>
      <c r="O59" s="87"/>
      <c r="P59" s="87"/>
      <c r="Q59" s="87"/>
    </row>
    <row r="60" spans="9:17" s="29" customFormat="1" x14ac:dyDescent="0.2">
      <c r="I60" s="74" t="s">
        <v>178</v>
      </c>
      <c r="J60" s="87"/>
      <c r="K60" s="87"/>
      <c r="L60" s="87"/>
      <c r="M60" s="87"/>
      <c r="N60" s="87"/>
      <c r="O60" s="87"/>
      <c r="P60" s="87"/>
      <c r="Q60" s="87"/>
    </row>
    <row r="61" spans="9:17" s="29" customFormat="1" x14ac:dyDescent="0.2">
      <c r="I61" s="74" t="s">
        <v>179</v>
      </c>
      <c r="J61" s="87"/>
      <c r="K61" s="87"/>
      <c r="L61" s="87"/>
      <c r="M61" s="87"/>
      <c r="N61" s="87"/>
      <c r="O61" s="87"/>
      <c r="P61" s="87"/>
      <c r="Q61" s="87"/>
    </row>
    <row r="62" spans="9:17" s="29" customFormat="1" x14ac:dyDescent="0.2">
      <c r="I62" s="74" t="s">
        <v>180</v>
      </c>
      <c r="J62" s="87"/>
      <c r="K62" s="87"/>
      <c r="L62" s="87"/>
      <c r="M62" s="87"/>
      <c r="N62" s="87"/>
      <c r="O62" s="87"/>
      <c r="P62" s="87"/>
      <c r="Q62" s="87"/>
    </row>
    <row r="63" spans="9:17" s="29" customFormat="1" x14ac:dyDescent="0.2">
      <c r="I63" s="74" t="s">
        <v>181</v>
      </c>
      <c r="J63" s="87"/>
      <c r="K63" s="87"/>
      <c r="L63" s="87"/>
      <c r="M63" s="87"/>
      <c r="N63" s="87"/>
      <c r="O63" s="87"/>
      <c r="P63" s="87"/>
      <c r="Q63" s="87"/>
    </row>
    <row r="64" spans="9:17" s="29" customFormat="1" x14ac:dyDescent="0.2">
      <c r="I64" s="88"/>
      <c r="J64" s="87"/>
      <c r="K64" s="87"/>
      <c r="L64" s="87"/>
      <c r="M64" s="87"/>
      <c r="N64" s="87"/>
      <c r="O64" s="87"/>
      <c r="P64" s="87"/>
      <c r="Q64" s="87"/>
    </row>
    <row r="65" spans="8:17" s="29" customFormat="1" x14ac:dyDescent="0.2">
      <c r="I65" s="70" t="s">
        <v>98</v>
      </c>
      <c r="J65" s="87"/>
      <c r="K65" s="87"/>
      <c r="L65" s="87"/>
      <c r="M65" s="87"/>
      <c r="N65" s="87"/>
      <c r="O65" s="87"/>
      <c r="P65" s="87"/>
      <c r="Q65" s="87"/>
    </row>
    <row r="66" spans="8:17" s="29" customFormat="1" x14ac:dyDescent="0.2">
      <c r="I66" s="74" t="s">
        <v>182</v>
      </c>
      <c r="J66" s="87"/>
      <c r="K66" s="87"/>
      <c r="L66" s="87"/>
      <c r="M66" s="87"/>
      <c r="N66" s="87"/>
      <c r="O66" s="87"/>
      <c r="P66" s="87"/>
      <c r="Q66" s="87"/>
    </row>
    <row r="67" spans="8:17" s="29" customFormat="1" x14ac:dyDescent="0.2">
      <c r="H67" s="74"/>
      <c r="I67" s="74" t="s">
        <v>99</v>
      </c>
      <c r="J67" s="87"/>
      <c r="K67" s="87"/>
      <c r="L67" s="87"/>
      <c r="M67" s="87"/>
      <c r="N67" s="87"/>
      <c r="O67" s="87"/>
      <c r="P67" s="87"/>
      <c r="Q67" s="87"/>
    </row>
    <row r="68" spans="8:17" s="29" customFormat="1" x14ac:dyDescent="0.2">
      <c r="H68" s="74"/>
      <c r="I68" s="88"/>
      <c r="J68" s="87"/>
      <c r="K68" s="87"/>
      <c r="L68" s="87"/>
      <c r="M68" s="87"/>
      <c r="N68" s="87"/>
      <c r="O68" s="87"/>
      <c r="P68" s="87"/>
      <c r="Q68" s="87"/>
    </row>
    <row r="69" spans="8:17" s="29" customFormat="1" x14ac:dyDescent="0.2">
      <c r="H69" s="74"/>
      <c r="I69" s="70" t="s">
        <v>100</v>
      </c>
      <c r="J69" s="87"/>
      <c r="K69" s="87"/>
      <c r="L69" s="87"/>
      <c r="M69" s="87"/>
      <c r="N69" s="87"/>
      <c r="O69" s="87"/>
      <c r="P69" s="87"/>
      <c r="Q69" s="87"/>
    </row>
    <row r="70" spans="8:17" s="29" customFormat="1" x14ac:dyDescent="0.2">
      <c r="H70" s="74"/>
      <c r="I70" s="74" t="s">
        <v>101</v>
      </c>
      <c r="J70" s="87"/>
      <c r="K70" s="87"/>
      <c r="L70" s="87"/>
      <c r="M70" s="87"/>
      <c r="N70" s="87"/>
      <c r="O70" s="87"/>
      <c r="P70" s="87"/>
      <c r="Q70" s="87"/>
    </row>
    <row r="71" spans="8:17" s="29" customFormat="1" x14ac:dyDescent="0.2">
      <c r="I71" s="74" t="s">
        <v>105</v>
      </c>
      <c r="J71" s="87"/>
      <c r="K71" s="87"/>
      <c r="L71" s="87"/>
      <c r="M71" s="87"/>
      <c r="N71" s="87"/>
      <c r="O71" s="87"/>
      <c r="P71" s="87"/>
      <c r="Q71" s="87"/>
    </row>
    <row r="72" spans="8:17" s="29" customFormat="1" x14ac:dyDescent="0.2">
      <c r="I72" s="74" t="s">
        <v>106</v>
      </c>
      <c r="J72" s="87"/>
      <c r="K72" s="87"/>
      <c r="L72" s="87"/>
      <c r="M72" s="87"/>
      <c r="N72" s="87"/>
      <c r="O72" s="87"/>
      <c r="P72" s="87"/>
      <c r="Q72" s="87"/>
    </row>
    <row r="73" spans="8:17" s="29" customFormat="1" x14ac:dyDescent="0.2">
      <c r="I73" s="74" t="s">
        <v>107</v>
      </c>
      <c r="J73" s="87"/>
      <c r="K73" s="87"/>
      <c r="L73" s="87"/>
      <c r="M73" s="87"/>
      <c r="N73" s="87"/>
      <c r="O73" s="87"/>
      <c r="P73" s="87"/>
      <c r="Q73" s="87"/>
    </row>
    <row r="74" spans="8:17" s="29" customFormat="1" x14ac:dyDescent="0.2">
      <c r="I74" s="88"/>
      <c r="J74" s="87"/>
      <c r="K74" s="87"/>
      <c r="L74" s="87"/>
      <c r="M74" s="87"/>
      <c r="N74" s="87"/>
      <c r="O74" s="87"/>
      <c r="P74" s="87"/>
      <c r="Q74" s="87"/>
    </row>
    <row r="75" spans="8:17" s="29" customFormat="1" x14ac:dyDescent="0.2">
      <c r="I75" s="70" t="s">
        <v>102</v>
      </c>
      <c r="J75" s="87"/>
      <c r="K75" s="87"/>
      <c r="L75" s="87"/>
      <c r="M75" s="87"/>
      <c r="N75" s="87"/>
      <c r="O75" s="87"/>
      <c r="P75" s="87"/>
      <c r="Q75" s="87"/>
    </row>
    <row r="76" spans="8:17" s="29" customFormat="1" x14ac:dyDescent="0.2">
      <c r="I76" s="74" t="s">
        <v>108</v>
      </c>
      <c r="J76" s="87"/>
      <c r="K76" s="87"/>
      <c r="L76" s="87"/>
      <c r="M76" s="87"/>
      <c r="N76" s="87"/>
      <c r="O76" s="87"/>
      <c r="P76" s="87"/>
      <c r="Q76" s="87"/>
    </row>
    <row r="77" spans="8:17" s="29" customFormat="1" x14ac:dyDescent="0.2">
      <c r="I77" s="74" t="s">
        <v>109</v>
      </c>
      <c r="J77" s="87"/>
      <c r="K77" s="87"/>
      <c r="L77" s="87"/>
      <c r="M77" s="87"/>
      <c r="N77" s="87"/>
      <c r="O77" s="87"/>
      <c r="P77" s="87"/>
      <c r="Q77" s="87"/>
    </row>
    <row r="78" spans="8:17" s="29" customFormat="1" x14ac:dyDescent="0.2">
      <c r="I78" s="74" t="s">
        <v>110</v>
      </c>
      <c r="J78" s="87"/>
      <c r="K78" s="87"/>
      <c r="L78" s="87"/>
      <c r="M78" s="87"/>
      <c r="N78" s="87"/>
      <c r="O78" s="87"/>
      <c r="P78" s="87"/>
      <c r="Q78" s="87"/>
    </row>
    <row r="79" spans="8:17" s="29" customFormat="1" x14ac:dyDescent="0.2">
      <c r="I79" s="74" t="s">
        <v>107</v>
      </c>
      <c r="J79" s="87"/>
      <c r="K79" s="87"/>
      <c r="L79" s="87"/>
      <c r="M79" s="87"/>
      <c r="N79" s="87"/>
      <c r="O79" s="87"/>
      <c r="P79" s="87"/>
      <c r="Q79" s="87"/>
    </row>
    <row r="80" spans="8:17" s="29" customFormat="1" x14ac:dyDescent="0.2"/>
    <row r="81" spans="9:9" s="29" customFormat="1" x14ac:dyDescent="0.2">
      <c r="I81" s="70" t="s">
        <v>111</v>
      </c>
    </row>
    <row r="82" spans="9:9" s="29" customFormat="1" x14ac:dyDescent="0.2">
      <c r="I82" s="74" t="s">
        <v>219</v>
      </c>
    </row>
    <row r="83" spans="9:9" s="29" customFormat="1" x14ac:dyDescent="0.2"/>
    <row r="84" spans="9:9" s="29" customFormat="1" x14ac:dyDescent="0.2">
      <c r="I84" s="70" t="s">
        <v>113</v>
      </c>
    </row>
    <row r="85" spans="9:9" s="29" customFormat="1" x14ac:dyDescent="0.2">
      <c r="I85" s="74" t="s">
        <v>115</v>
      </c>
    </row>
    <row r="86" spans="9:9" s="29" customFormat="1" x14ac:dyDescent="0.2">
      <c r="I86" s="74" t="s">
        <v>116</v>
      </c>
    </row>
    <row r="87" spans="9:9" s="29" customFormat="1" x14ac:dyDescent="0.2">
      <c r="I87" s="74" t="s">
        <v>117</v>
      </c>
    </row>
    <row r="88" spans="9:9" s="29" customFormat="1" x14ac:dyDescent="0.2">
      <c r="I88" s="74" t="s">
        <v>118</v>
      </c>
    </row>
    <row r="89" spans="9:9" s="29" customFormat="1" x14ac:dyDescent="0.2"/>
    <row r="90" spans="9:9" s="29" customFormat="1" x14ac:dyDescent="0.2">
      <c r="I90" s="70" t="s">
        <v>114</v>
      </c>
    </row>
    <row r="91" spans="9:9" s="29" customFormat="1" x14ac:dyDescent="0.2">
      <c r="I91" s="74" t="s">
        <v>186</v>
      </c>
    </row>
    <row r="92" spans="9:9" s="29" customFormat="1" x14ac:dyDescent="0.2">
      <c r="I92" s="74" t="s">
        <v>187</v>
      </c>
    </row>
    <row r="93" spans="9:9" s="29" customFormat="1" x14ac:dyDescent="0.2">
      <c r="I93" s="74" t="s">
        <v>188</v>
      </c>
    </row>
    <row r="94" spans="9:9" s="29" customFormat="1" x14ac:dyDescent="0.2">
      <c r="I94" s="74"/>
    </row>
    <row r="95" spans="9:9" s="29" customFormat="1" x14ac:dyDescent="0.2">
      <c r="I95" s="70" t="s">
        <v>112</v>
      </c>
    </row>
    <row r="96" spans="9:9" s="29" customFormat="1" x14ac:dyDescent="0.2">
      <c r="I96" s="74" t="s">
        <v>183</v>
      </c>
    </row>
    <row r="97" spans="9:9" s="29" customFormat="1" x14ac:dyDescent="0.2">
      <c r="I97" s="74" t="s">
        <v>184</v>
      </c>
    </row>
    <row r="98" spans="9:9" s="29" customFormat="1" x14ac:dyDescent="0.2">
      <c r="I98" s="74" t="s">
        <v>185</v>
      </c>
    </row>
    <row r="99" spans="9:9" s="29" customFormat="1" x14ac:dyDescent="0.2"/>
    <row r="100" spans="9:9" s="29" customFormat="1" x14ac:dyDescent="0.2">
      <c r="I100" s="70" t="s">
        <v>119</v>
      </c>
    </row>
    <row r="101" spans="9:9" s="29" customFormat="1" x14ac:dyDescent="0.2">
      <c r="I101" s="74" t="s">
        <v>133</v>
      </c>
    </row>
    <row r="102" spans="9:9" s="29" customFormat="1" x14ac:dyDescent="0.2">
      <c r="I102" s="74" t="s">
        <v>165</v>
      </c>
    </row>
    <row r="103" spans="9:9" s="29" customFormat="1" x14ac:dyDescent="0.2">
      <c r="I103" s="74" t="s">
        <v>166</v>
      </c>
    </row>
    <row r="104" spans="9:9" s="29" customFormat="1" x14ac:dyDescent="0.2"/>
    <row r="105" spans="9:9" s="29" customFormat="1" x14ac:dyDescent="0.2">
      <c r="I105" s="70" t="s">
        <v>120</v>
      </c>
    </row>
    <row r="106" spans="9:9" s="29" customFormat="1" x14ac:dyDescent="0.2">
      <c r="I106" s="74" t="s">
        <v>121</v>
      </c>
    </row>
    <row r="107" spans="9:9" s="29" customFormat="1" x14ac:dyDescent="0.2">
      <c r="I107" s="74" t="s">
        <v>167</v>
      </c>
    </row>
    <row r="108" spans="9:9" s="29" customFormat="1" x14ac:dyDescent="0.2"/>
    <row r="109" spans="9:9" s="29" customFormat="1" x14ac:dyDescent="0.2">
      <c r="I109" s="70" t="s">
        <v>122</v>
      </c>
    </row>
    <row r="110" spans="9:9" s="29" customFormat="1" x14ac:dyDescent="0.2">
      <c r="I110" s="74" t="s">
        <v>168</v>
      </c>
    </row>
    <row r="111" spans="9:9" s="29" customFormat="1" x14ac:dyDescent="0.2">
      <c r="I111" s="74" t="s">
        <v>167</v>
      </c>
    </row>
    <row r="112" spans="9:9" s="29" customFormat="1" x14ac:dyDescent="0.2"/>
    <row r="113" spans="9:9" s="29" customFormat="1" x14ac:dyDescent="0.2">
      <c r="I113" s="70" t="s">
        <v>25</v>
      </c>
    </row>
    <row r="114" spans="9:9" s="29" customFormat="1" x14ac:dyDescent="0.2">
      <c r="I114" s="74" t="s">
        <v>143</v>
      </c>
    </row>
    <row r="115" spans="9:9" s="29" customFormat="1" x14ac:dyDescent="0.2">
      <c r="I115" s="74" t="s">
        <v>144</v>
      </c>
    </row>
    <row r="116" spans="9:9" s="29" customFormat="1" x14ac:dyDescent="0.2">
      <c r="I116" s="74" t="s">
        <v>145</v>
      </c>
    </row>
    <row r="117" spans="9:9" s="29" customFormat="1" x14ac:dyDescent="0.2"/>
    <row r="118" spans="9:9" s="29" customFormat="1" x14ac:dyDescent="0.2"/>
    <row r="119" spans="9:9" s="29" customFormat="1" x14ac:dyDescent="0.2"/>
    <row r="120" spans="9:9" s="29" customFormat="1" x14ac:dyDescent="0.2"/>
    <row r="121" spans="9:9" s="29" customFormat="1" x14ac:dyDescent="0.2"/>
    <row r="122" spans="9:9" s="29" customFormat="1" x14ac:dyDescent="0.2"/>
    <row r="123" spans="9:9" s="29" customFormat="1" x14ac:dyDescent="0.2"/>
    <row r="124" spans="9:9" s="29" customFormat="1" x14ac:dyDescent="0.2"/>
    <row r="125" spans="9:9" s="29" customFormat="1" x14ac:dyDescent="0.2"/>
    <row r="126" spans="9:9" s="29" customFormat="1" x14ac:dyDescent="0.2"/>
    <row r="127" spans="9:9" s="29" customFormat="1" x14ac:dyDescent="0.2"/>
    <row r="128" spans="9:9" s="29" customFormat="1" x14ac:dyDescent="0.2"/>
    <row r="129" s="29" customFormat="1" x14ac:dyDescent="0.2"/>
    <row r="130" s="29" customFormat="1" x14ac:dyDescent="0.2"/>
    <row r="131" s="29" customFormat="1" x14ac:dyDescent="0.2"/>
    <row r="132" s="29" customFormat="1" x14ac:dyDescent="0.2"/>
    <row r="133" s="29" customFormat="1" x14ac:dyDescent="0.2"/>
    <row r="134" s="29" customFormat="1" x14ac:dyDescent="0.2"/>
    <row r="135" s="29" customFormat="1" x14ac:dyDescent="0.2"/>
    <row r="136" s="29" customFormat="1" x14ac:dyDescent="0.2"/>
    <row r="137" s="29" customFormat="1" x14ac:dyDescent="0.2"/>
    <row r="138" s="29" customFormat="1" x14ac:dyDescent="0.2"/>
    <row r="139" s="29" customFormat="1" x14ac:dyDescent="0.2"/>
    <row r="140" s="29" customFormat="1" x14ac:dyDescent="0.2"/>
    <row r="141" s="29" customFormat="1" x14ac:dyDescent="0.2"/>
    <row r="142" s="29" customFormat="1" x14ac:dyDescent="0.2"/>
    <row r="143" s="29" customFormat="1" x14ac:dyDescent="0.2"/>
    <row r="144" s="29" customFormat="1" x14ac:dyDescent="0.2"/>
    <row r="145" s="29" customFormat="1" x14ac:dyDescent="0.2"/>
    <row r="146" s="29" customFormat="1" x14ac:dyDescent="0.2"/>
    <row r="147" s="29" customFormat="1" x14ac:dyDescent="0.2"/>
    <row r="148" s="29" customFormat="1" x14ac:dyDescent="0.2"/>
    <row r="149" s="29" customFormat="1" x14ac:dyDescent="0.2"/>
    <row r="150" s="29" customFormat="1" x14ac:dyDescent="0.2"/>
    <row r="151" s="29" customFormat="1" x14ac:dyDescent="0.2"/>
    <row r="152" s="29" customFormat="1" x14ac:dyDescent="0.2"/>
    <row r="153" s="29" customFormat="1" x14ac:dyDescent="0.2"/>
    <row r="154" s="29" customFormat="1" x14ac:dyDescent="0.2"/>
    <row r="155" s="29" customFormat="1" x14ac:dyDescent="0.2"/>
    <row r="156" s="29" customFormat="1" x14ac:dyDescent="0.2"/>
    <row r="157" s="29" customFormat="1" x14ac:dyDescent="0.2"/>
    <row r="158" s="29" customFormat="1" x14ac:dyDescent="0.2"/>
    <row r="159" s="29" customFormat="1" x14ac:dyDescent="0.2"/>
    <row r="160" s="29" customFormat="1" x14ac:dyDescent="0.2"/>
    <row r="161" s="29" customFormat="1" x14ac:dyDescent="0.2"/>
    <row r="162" s="29" customFormat="1" x14ac:dyDescent="0.2"/>
    <row r="163" s="29" customFormat="1" x14ac:dyDescent="0.2"/>
    <row r="164" s="29" customFormat="1" x14ac:dyDescent="0.2"/>
    <row r="165" s="29" customFormat="1" x14ac:dyDescent="0.2"/>
    <row r="166" s="29" customFormat="1" x14ac:dyDescent="0.2"/>
    <row r="167" s="29" customFormat="1" x14ac:dyDescent="0.2"/>
    <row r="168" s="29" customFormat="1" x14ac:dyDescent="0.2"/>
    <row r="169" s="29" customFormat="1" x14ac:dyDescent="0.2"/>
    <row r="170" s="29" customFormat="1" x14ac:dyDescent="0.2"/>
    <row r="171" s="29" customFormat="1" x14ac:dyDescent="0.2"/>
    <row r="172" s="29" customFormat="1" x14ac:dyDescent="0.2"/>
    <row r="173" s="29" customFormat="1" x14ac:dyDescent="0.2"/>
    <row r="174" s="29" customFormat="1" x14ac:dyDescent="0.2"/>
    <row r="175" s="29" customFormat="1" x14ac:dyDescent="0.2"/>
    <row r="176" s="29" customFormat="1" x14ac:dyDescent="0.2"/>
    <row r="177" s="29" customFormat="1" x14ac:dyDescent="0.2"/>
    <row r="178" s="29" customFormat="1" x14ac:dyDescent="0.2"/>
    <row r="179" s="29" customFormat="1" x14ac:dyDescent="0.2"/>
    <row r="180" s="29" customFormat="1" x14ac:dyDescent="0.2"/>
    <row r="181" s="29" customFormat="1" x14ac:dyDescent="0.2"/>
    <row r="182" s="29" customFormat="1" x14ac:dyDescent="0.2"/>
    <row r="183" s="29" customFormat="1" x14ac:dyDescent="0.2"/>
    <row r="184" s="29" customFormat="1" x14ac:dyDescent="0.2"/>
    <row r="185" s="29" customFormat="1" x14ac:dyDescent="0.2"/>
    <row r="186" s="29" customFormat="1" x14ac:dyDescent="0.2"/>
    <row r="187" s="29" customFormat="1" x14ac:dyDescent="0.2"/>
    <row r="188" s="29" customFormat="1" x14ac:dyDescent="0.2"/>
    <row r="189" s="29" customFormat="1" x14ac:dyDescent="0.2"/>
    <row r="190" s="29" customFormat="1" x14ac:dyDescent="0.2"/>
    <row r="191" s="29" customFormat="1" x14ac:dyDescent="0.2"/>
    <row r="192" s="29" customFormat="1" x14ac:dyDescent="0.2"/>
    <row r="193" s="29" customFormat="1" x14ac:dyDescent="0.2"/>
    <row r="194" s="29" customFormat="1" x14ac:dyDescent="0.2"/>
    <row r="195" s="29" customFormat="1" x14ac:dyDescent="0.2"/>
    <row r="196" s="29" customFormat="1" x14ac:dyDescent="0.2"/>
    <row r="197" s="29" customFormat="1" x14ac:dyDescent="0.2"/>
    <row r="198" s="29" customFormat="1" x14ac:dyDescent="0.2"/>
    <row r="199" s="29" customFormat="1" x14ac:dyDescent="0.2"/>
    <row r="200" s="29" customFormat="1" x14ac:dyDescent="0.2"/>
    <row r="201" s="29" customFormat="1" x14ac:dyDescent="0.2"/>
    <row r="202" s="29" customFormat="1" x14ac:dyDescent="0.2"/>
    <row r="203" s="29" customFormat="1" x14ac:dyDescent="0.2"/>
    <row r="204" s="29" customFormat="1" x14ac:dyDescent="0.2"/>
    <row r="205" s="29" customFormat="1" x14ac:dyDescent="0.2"/>
    <row r="206" s="29" customFormat="1" x14ac:dyDescent="0.2"/>
    <row r="207" s="29" customFormat="1" x14ac:dyDescent="0.2"/>
    <row r="208" s="29" customFormat="1" x14ac:dyDescent="0.2"/>
    <row r="209" s="29" customFormat="1" x14ac:dyDescent="0.2"/>
    <row r="210" s="29" customFormat="1" x14ac:dyDescent="0.2"/>
    <row r="211" s="29" customFormat="1" x14ac:dyDescent="0.2"/>
    <row r="212" s="29" customFormat="1" x14ac:dyDescent="0.2"/>
    <row r="213" s="29" customFormat="1" x14ac:dyDescent="0.2"/>
    <row r="214" s="29" customFormat="1" x14ac:dyDescent="0.2"/>
    <row r="215" s="29" customFormat="1" x14ac:dyDescent="0.2"/>
    <row r="216" s="29" customFormat="1" x14ac:dyDescent="0.2"/>
    <row r="217" s="29" customFormat="1" x14ac:dyDescent="0.2"/>
    <row r="218" s="29" customFormat="1" x14ac:dyDescent="0.2"/>
    <row r="219" s="29" customFormat="1" x14ac:dyDescent="0.2"/>
    <row r="220" s="29" customFormat="1" x14ac:dyDescent="0.2"/>
    <row r="221" s="29" customFormat="1" x14ac:dyDescent="0.2"/>
    <row r="222" s="29" customFormat="1" x14ac:dyDescent="0.2"/>
    <row r="223" s="29" customFormat="1" x14ac:dyDescent="0.2"/>
    <row r="224" s="29" customFormat="1" x14ac:dyDescent="0.2"/>
    <row r="225" s="29" customFormat="1" x14ac:dyDescent="0.2"/>
    <row r="226" s="29" customFormat="1" x14ac:dyDescent="0.2"/>
    <row r="227" s="29" customFormat="1" x14ac:dyDescent="0.2"/>
    <row r="228" s="29" customFormat="1" x14ac:dyDescent="0.2"/>
    <row r="229" s="29" customFormat="1" x14ac:dyDescent="0.2"/>
    <row r="230" s="29" customFormat="1" x14ac:dyDescent="0.2"/>
    <row r="231" s="29" customFormat="1" x14ac:dyDescent="0.2"/>
    <row r="232" s="29" customFormat="1" x14ac:dyDescent="0.2"/>
    <row r="233" s="29" customFormat="1" x14ac:dyDescent="0.2"/>
    <row r="234" s="29" customFormat="1" x14ac:dyDescent="0.2"/>
    <row r="235" s="29" customFormat="1" x14ac:dyDescent="0.2"/>
    <row r="236" s="29" customFormat="1" x14ac:dyDescent="0.2"/>
    <row r="237" s="29" customFormat="1" x14ac:dyDescent="0.2"/>
    <row r="238" s="29" customFormat="1" x14ac:dyDescent="0.2"/>
    <row r="239" s="29" customFormat="1" x14ac:dyDescent="0.2"/>
    <row r="240" s="29" customFormat="1" x14ac:dyDescent="0.2"/>
    <row r="241" s="29" customFormat="1" x14ac:dyDescent="0.2"/>
    <row r="242" s="29" customFormat="1" x14ac:dyDescent="0.2"/>
    <row r="243" s="29" customFormat="1" x14ac:dyDescent="0.2"/>
    <row r="244" s="29" customFormat="1" x14ac:dyDescent="0.2"/>
    <row r="245" s="29" customFormat="1" x14ac:dyDescent="0.2"/>
    <row r="246" s="29" customFormat="1" x14ac:dyDescent="0.2"/>
    <row r="247" s="29" customFormat="1" x14ac:dyDescent="0.2"/>
    <row r="248" s="29" customFormat="1" x14ac:dyDescent="0.2"/>
    <row r="249" s="29" customFormat="1" x14ac:dyDescent="0.2"/>
    <row r="250" s="29" customFormat="1" x14ac:dyDescent="0.2"/>
    <row r="251" s="29" customFormat="1" x14ac:dyDescent="0.2"/>
    <row r="252" s="29" customFormat="1" x14ac:dyDescent="0.2"/>
    <row r="253" s="29" customFormat="1" x14ac:dyDescent="0.2"/>
    <row r="254" s="29" customFormat="1" x14ac:dyDescent="0.2"/>
    <row r="255" s="29" customFormat="1" x14ac:dyDescent="0.2"/>
    <row r="256" s="29" customFormat="1" x14ac:dyDescent="0.2"/>
    <row r="257" s="29" customFormat="1" x14ac:dyDescent="0.2"/>
    <row r="258" s="29" customFormat="1" x14ac:dyDescent="0.2"/>
    <row r="259" s="29" customFormat="1" x14ac:dyDescent="0.2"/>
    <row r="260" s="29" customFormat="1" x14ac:dyDescent="0.2"/>
    <row r="261" s="29" customFormat="1" x14ac:dyDescent="0.2"/>
    <row r="262" s="29" customFormat="1" x14ac:dyDescent="0.2"/>
    <row r="263" s="29" customFormat="1" x14ac:dyDescent="0.2"/>
    <row r="264" s="29" customFormat="1" x14ac:dyDescent="0.2"/>
    <row r="265" s="29" customFormat="1" x14ac:dyDescent="0.2"/>
    <row r="266" s="29" customFormat="1" x14ac:dyDescent="0.2"/>
    <row r="267" s="29" customFormat="1" x14ac:dyDescent="0.2"/>
    <row r="268" s="29" customFormat="1" x14ac:dyDescent="0.2"/>
    <row r="269" s="29" customFormat="1" x14ac:dyDescent="0.2"/>
    <row r="270" s="29" customFormat="1" x14ac:dyDescent="0.2"/>
    <row r="271" s="29" customFormat="1" x14ac:dyDescent="0.2"/>
    <row r="272" s="29" customFormat="1" x14ac:dyDescent="0.2"/>
    <row r="273" s="29" customFormat="1" x14ac:dyDescent="0.2"/>
    <row r="274" s="29" customFormat="1" x14ac:dyDescent="0.2"/>
    <row r="275" s="29" customFormat="1" x14ac:dyDescent="0.2"/>
    <row r="276" s="29" customFormat="1" x14ac:dyDescent="0.2"/>
    <row r="277" s="29" customFormat="1" x14ac:dyDescent="0.2"/>
    <row r="278" s="29" customFormat="1" x14ac:dyDescent="0.2"/>
    <row r="279" s="29" customFormat="1" x14ac:dyDescent="0.2"/>
    <row r="280" s="29" customFormat="1" x14ac:dyDescent="0.2"/>
    <row r="281" s="29" customFormat="1" x14ac:dyDescent="0.2"/>
    <row r="282" s="29" customFormat="1" x14ac:dyDescent="0.2"/>
    <row r="283" s="29" customFormat="1" x14ac:dyDescent="0.2"/>
    <row r="284" s="29" customFormat="1" x14ac:dyDescent="0.2"/>
    <row r="285" s="29" customFormat="1" x14ac:dyDescent="0.2"/>
    <row r="286" s="29" customFormat="1" x14ac:dyDescent="0.2"/>
    <row r="287" s="29" customFormat="1" x14ac:dyDescent="0.2"/>
    <row r="288" s="29" customFormat="1" x14ac:dyDescent="0.2"/>
    <row r="289" s="29" customFormat="1" x14ac:dyDescent="0.2"/>
    <row r="290" s="29" customFormat="1" x14ac:dyDescent="0.2"/>
    <row r="291" s="29" customFormat="1" x14ac:dyDescent="0.2"/>
    <row r="292" s="29" customFormat="1" x14ac:dyDescent="0.2"/>
    <row r="293" s="29" customFormat="1" x14ac:dyDescent="0.2"/>
    <row r="294" s="29" customFormat="1" x14ac:dyDescent="0.2"/>
    <row r="295" s="29" customFormat="1" x14ac:dyDescent="0.2"/>
    <row r="296" s="29" customFormat="1" x14ac:dyDescent="0.2"/>
    <row r="297" s="29" customFormat="1" x14ac:dyDescent="0.2"/>
    <row r="298" s="29" customFormat="1" x14ac:dyDescent="0.2"/>
    <row r="299" s="29" customFormat="1" x14ac:dyDescent="0.2"/>
    <row r="300" s="29" customFormat="1" x14ac:dyDescent="0.2"/>
    <row r="301" s="29" customFormat="1" x14ac:dyDescent="0.2"/>
    <row r="302" s="29" customFormat="1" x14ac:dyDescent="0.2"/>
    <row r="303" s="29" customFormat="1" x14ac:dyDescent="0.2"/>
    <row r="304" s="29" customFormat="1" x14ac:dyDescent="0.2"/>
    <row r="305" s="29" customFormat="1" x14ac:dyDescent="0.2"/>
    <row r="306" s="29" customFormat="1" x14ac:dyDescent="0.2"/>
    <row r="307" s="29" customFormat="1" x14ac:dyDescent="0.2"/>
    <row r="308" s="29" customFormat="1" x14ac:dyDescent="0.2"/>
    <row r="309" s="29" customFormat="1" x14ac:dyDescent="0.2"/>
    <row r="310" s="29" customFormat="1" x14ac:dyDescent="0.2"/>
    <row r="311" s="29" customFormat="1" x14ac:dyDescent="0.2"/>
    <row r="312" s="29" customFormat="1" x14ac:dyDescent="0.2"/>
    <row r="313" s="29" customFormat="1" x14ac:dyDescent="0.2"/>
    <row r="314" s="29" customFormat="1" x14ac:dyDescent="0.2"/>
    <row r="315" s="29" customFormat="1" x14ac:dyDescent="0.2"/>
    <row r="316" s="29" customFormat="1" x14ac:dyDescent="0.2"/>
    <row r="317" s="29" customFormat="1" x14ac:dyDescent="0.2"/>
    <row r="318" s="29" customFormat="1" x14ac:dyDescent="0.2"/>
    <row r="319" s="29" customFormat="1" x14ac:dyDescent="0.2"/>
    <row r="320" s="29" customFormat="1" x14ac:dyDescent="0.2"/>
    <row r="321" s="29" customFormat="1" x14ac:dyDescent="0.2"/>
    <row r="322" s="29" customFormat="1" x14ac:dyDescent="0.2"/>
    <row r="323" s="29" customFormat="1" x14ac:dyDescent="0.2"/>
    <row r="324" s="29" customFormat="1" x14ac:dyDescent="0.2"/>
    <row r="325" s="29" customFormat="1" x14ac:dyDescent="0.2"/>
    <row r="326" s="29" customFormat="1" x14ac:dyDescent="0.2"/>
    <row r="327" s="29" customFormat="1" x14ac:dyDescent="0.2"/>
    <row r="328" s="29" customFormat="1" x14ac:dyDescent="0.2"/>
    <row r="329" s="29" customFormat="1" x14ac:dyDescent="0.2"/>
    <row r="330" s="29" customFormat="1" x14ac:dyDescent="0.2"/>
    <row r="331" s="29" customFormat="1" x14ac:dyDescent="0.2"/>
    <row r="332" s="29" customFormat="1" x14ac:dyDescent="0.2"/>
    <row r="333" s="29" customFormat="1" x14ac:dyDescent="0.2"/>
    <row r="334" s="29" customFormat="1" x14ac:dyDescent="0.2"/>
    <row r="335" s="29" customFormat="1" x14ac:dyDescent="0.2"/>
    <row r="336" s="29" customFormat="1" x14ac:dyDescent="0.2"/>
    <row r="337" s="29" customFormat="1" x14ac:dyDescent="0.2"/>
    <row r="338" s="29" customFormat="1" x14ac:dyDescent="0.2"/>
    <row r="339" s="29" customFormat="1" x14ac:dyDescent="0.2"/>
    <row r="340" s="29" customFormat="1" x14ac:dyDescent="0.2"/>
    <row r="341" s="29" customFormat="1" x14ac:dyDescent="0.2"/>
    <row r="342" s="29" customFormat="1" x14ac:dyDescent="0.2"/>
    <row r="343" s="29" customFormat="1" x14ac:dyDescent="0.2"/>
    <row r="344" s="29" customFormat="1" x14ac:dyDescent="0.2"/>
    <row r="345" s="29" customFormat="1" x14ac:dyDescent="0.2"/>
    <row r="346" s="29" customFormat="1" x14ac:dyDescent="0.2"/>
    <row r="347" s="29" customFormat="1" x14ac:dyDescent="0.2"/>
    <row r="348" s="29" customFormat="1" x14ac:dyDescent="0.2"/>
    <row r="349" s="29" customFormat="1" x14ac:dyDescent="0.2"/>
    <row r="350" s="29" customFormat="1" x14ac:dyDescent="0.2"/>
    <row r="351" s="29" customFormat="1" x14ac:dyDescent="0.2"/>
    <row r="352" s="29" customFormat="1" x14ac:dyDescent="0.2"/>
    <row r="353" s="29" customFormat="1" x14ac:dyDescent="0.2"/>
    <row r="354" s="29" customFormat="1" x14ac:dyDescent="0.2"/>
    <row r="355" s="29" customFormat="1" x14ac:dyDescent="0.2"/>
    <row r="356" s="29" customFormat="1" x14ac:dyDescent="0.2"/>
    <row r="357" s="29" customFormat="1" x14ac:dyDescent="0.2"/>
    <row r="358" s="29" customFormat="1" x14ac:dyDescent="0.2"/>
    <row r="359" s="29" customFormat="1" x14ac:dyDescent="0.2"/>
    <row r="360" s="29" customFormat="1" x14ac:dyDescent="0.2"/>
    <row r="361" s="29" customFormat="1" x14ac:dyDescent="0.2"/>
    <row r="362" s="29" customFormat="1" x14ac:dyDescent="0.2"/>
    <row r="363" s="29" customFormat="1" x14ac:dyDescent="0.2"/>
    <row r="364" s="29" customFormat="1" x14ac:dyDescent="0.2"/>
    <row r="365" s="29" customFormat="1" x14ac:dyDescent="0.2"/>
    <row r="366" s="29" customFormat="1" x14ac:dyDescent="0.2"/>
    <row r="367" s="29" customFormat="1" x14ac:dyDescent="0.2"/>
    <row r="368" s="29" customFormat="1" x14ac:dyDescent="0.2"/>
    <row r="369" s="29" customFormat="1" x14ac:dyDescent="0.2"/>
    <row r="370" s="29" customFormat="1" x14ac:dyDescent="0.2"/>
    <row r="371" s="29" customFormat="1" x14ac:dyDescent="0.2"/>
    <row r="372" s="29" customFormat="1" x14ac:dyDescent="0.2"/>
    <row r="373" s="29" customFormat="1" x14ac:dyDescent="0.2"/>
    <row r="374" s="29" customFormat="1" x14ac:dyDescent="0.2"/>
    <row r="375" s="29" customFormat="1" x14ac:dyDescent="0.2"/>
    <row r="376" s="29" customFormat="1" x14ac:dyDescent="0.2"/>
    <row r="377" s="29" customFormat="1" x14ac:dyDescent="0.2"/>
    <row r="378" s="29" customFormat="1" x14ac:dyDescent="0.2"/>
    <row r="379" s="29" customFormat="1" x14ac:dyDescent="0.2"/>
    <row r="380" s="29" customFormat="1" x14ac:dyDescent="0.2"/>
    <row r="381" s="29" customFormat="1" x14ac:dyDescent="0.2"/>
    <row r="382" s="29" customFormat="1" x14ac:dyDescent="0.2"/>
    <row r="383" s="29" customFormat="1" x14ac:dyDescent="0.2"/>
    <row r="384" s="29" customFormat="1" x14ac:dyDescent="0.2"/>
    <row r="385" s="29" customFormat="1" x14ac:dyDescent="0.2"/>
    <row r="386" s="29" customFormat="1" x14ac:dyDescent="0.2"/>
    <row r="387" s="29" customFormat="1" x14ac:dyDescent="0.2"/>
    <row r="388" s="29" customFormat="1" x14ac:dyDescent="0.2"/>
    <row r="389" s="29" customFormat="1" x14ac:dyDescent="0.2"/>
    <row r="390" s="29" customFormat="1" x14ac:dyDescent="0.2"/>
    <row r="391" s="29" customFormat="1" x14ac:dyDescent="0.2"/>
    <row r="392" s="29" customFormat="1" x14ac:dyDescent="0.2"/>
    <row r="393" s="29" customFormat="1" x14ac:dyDescent="0.2"/>
    <row r="394" s="29" customFormat="1" x14ac:dyDescent="0.2"/>
    <row r="395" s="29" customFormat="1" x14ac:dyDescent="0.2"/>
    <row r="396" s="29" customFormat="1" x14ac:dyDescent="0.2"/>
    <row r="397" s="29" customFormat="1" x14ac:dyDescent="0.2"/>
    <row r="398" s="29" customFormat="1" x14ac:dyDescent="0.2"/>
    <row r="399" s="29" customFormat="1" x14ac:dyDescent="0.2"/>
    <row r="400" s="29" customFormat="1" x14ac:dyDescent="0.2"/>
    <row r="401" s="29" customFormat="1" x14ac:dyDescent="0.2"/>
    <row r="402" s="29" customFormat="1" x14ac:dyDescent="0.2"/>
    <row r="403" s="29" customFormat="1" x14ac:dyDescent="0.2"/>
    <row r="404" s="29" customFormat="1" x14ac:dyDescent="0.2"/>
    <row r="405" s="29" customFormat="1" x14ac:dyDescent="0.2"/>
    <row r="406" s="29" customFormat="1" x14ac:dyDescent="0.2"/>
    <row r="407" s="29" customFormat="1" x14ac:dyDescent="0.2"/>
    <row r="408" s="29" customFormat="1" x14ac:dyDescent="0.2"/>
    <row r="409" s="29" customFormat="1" x14ac:dyDescent="0.2"/>
    <row r="410" s="29" customFormat="1" x14ac:dyDescent="0.2"/>
    <row r="411" s="29" customFormat="1" x14ac:dyDescent="0.2"/>
    <row r="412" s="29" customFormat="1" x14ac:dyDescent="0.2"/>
    <row r="413" s="29" customFormat="1" x14ac:dyDescent="0.2"/>
    <row r="414" s="29" customFormat="1" x14ac:dyDescent="0.2"/>
    <row r="415" s="29" customFormat="1" x14ac:dyDescent="0.2"/>
    <row r="416" s="29" customFormat="1" x14ac:dyDescent="0.2"/>
    <row r="417" s="29" customFormat="1" x14ac:dyDescent="0.2"/>
    <row r="418" s="29" customFormat="1" x14ac:dyDescent="0.2"/>
    <row r="419" s="29" customFormat="1" x14ac:dyDescent="0.2"/>
    <row r="420" s="29" customFormat="1" x14ac:dyDescent="0.2"/>
    <row r="421" s="29" customFormat="1" x14ac:dyDescent="0.2"/>
    <row r="422" s="29" customFormat="1" x14ac:dyDescent="0.2"/>
    <row r="423" s="29" customFormat="1" x14ac:dyDescent="0.2"/>
    <row r="424" s="29" customFormat="1" x14ac:dyDescent="0.2"/>
    <row r="425" s="29" customFormat="1" x14ac:dyDescent="0.2"/>
    <row r="426" s="29" customFormat="1" x14ac:dyDescent="0.2"/>
    <row r="427" s="29" customFormat="1" x14ac:dyDescent="0.2"/>
    <row r="428" s="29" customFormat="1" x14ac:dyDescent="0.2"/>
    <row r="429" s="29" customFormat="1" x14ac:dyDescent="0.2"/>
    <row r="430" s="29" customFormat="1" x14ac:dyDescent="0.2"/>
    <row r="431" s="29" customFormat="1" x14ac:dyDescent="0.2"/>
    <row r="432" s="29" customFormat="1" x14ac:dyDescent="0.2"/>
    <row r="433" s="29" customFormat="1" x14ac:dyDescent="0.2"/>
    <row r="434" s="29" customFormat="1" x14ac:dyDescent="0.2"/>
    <row r="435" s="29" customFormat="1" x14ac:dyDescent="0.2"/>
    <row r="436" s="29" customFormat="1" x14ac:dyDescent="0.2"/>
    <row r="437" s="29" customFormat="1" x14ac:dyDescent="0.2"/>
    <row r="438" s="29" customFormat="1" x14ac:dyDescent="0.2"/>
    <row r="439" s="29" customFormat="1" x14ac:dyDescent="0.2"/>
    <row r="440" s="29" customFormat="1" x14ac:dyDescent="0.2"/>
    <row r="441" s="29" customFormat="1" x14ac:dyDescent="0.2"/>
    <row r="442" s="29" customFormat="1" x14ac:dyDescent="0.2"/>
    <row r="443" s="29" customFormat="1" x14ac:dyDescent="0.2"/>
    <row r="444" s="29" customFormat="1" x14ac:dyDescent="0.2"/>
    <row r="445" s="29" customFormat="1" x14ac:dyDescent="0.2"/>
    <row r="446" s="29" customFormat="1" x14ac:dyDescent="0.2"/>
    <row r="447" s="29" customFormat="1" x14ac:dyDescent="0.2"/>
    <row r="448" s="29" customFormat="1" x14ac:dyDescent="0.2"/>
    <row r="449" s="29" customFormat="1" x14ac:dyDescent="0.2"/>
    <row r="450" s="29" customFormat="1" x14ac:dyDescent="0.2"/>
    <row r="451" s="29" customFormat="1" x14ac:dyDescent="0.2"/>
    <row r="452" s="29" customFormat="1" x14ac:dyDescent="0.2"/>
    <row r="453" s="29" customFormat="1" x14ac:dyDescent="0.2"/>
    <row r="454" s="29" customFormat="1" x14ac:dyDescent="0.2"/>
    <row r="455" s="29" customFormat="1" x14ac:dyDescent="0.2"/>
    <row r="456" s="29" customFormat="1" x14ac:dyDescent="0.2"/>
    <row r="457" s="29" customFormat="1" x14ac:dyDescent="0.2"/>
    <row r="458" s="29" customFormat="1" x14ac:dyDescent="0.2"/>
    <row r="459" s="29" customFormat="1" x14ac:dyDescent="0.2"/>
    <row r="460" s="29" customFormat="1" x14ac:dyDescent="0.2"/>
    <row r="461" s="29" customFormat="1" x14ac:dyDescent="0.2"/>
    <row r="462" s="29" customFormat="1" x14ac:dyDescent="0.2"/>
    <row r="463" s="29" customFormat="1" x14ac:dyDescent="0.2"/>
    <row r="464" s="29" customFormat="1" x14ac:dyDescent="0.2"/>
    <row r="465" s="29" customFormat="1" x14ac:dyDescent="0.2"/>
    <row r="466" s="29" customFormat="1" x14ac:dyDescent="0.2"/>
    <row r="467" s="29" customFormat="1" x14ac:dyDescent="0.2"/>
    <row r="468" s="29" customFormat="1" x14ac:dyDescent="0.2"/>
    <row r="469" s="29" customFormat="1" x14ac:dyDescent="0.2"/>
    <row r="470" s="29" customFormat="1" x14ac:dyDescent="0.2"/>
    <row r="471" s="29" customFormat="1" x14ac:dyDescent="0.2"/>
    <row r="472" s="29" customFormat="1" x14ac:dyDescent="0.2"/>
    <row r="473" s="29" customFormat="1" x14ac:dyDescent="0.2"/>
    <row r="474" s="29" customFormat="1" x14ac:dyDescent="0.2"/>
    <row r="475" s="29" customFormat="1" x14ac:dyDescent="0.2"/>
    <row r="476" s="29" customFormat="1" x14ac:dyDescent="0.2"/>
    <row r="477" s="29" customFormat="1" x14ac:dyDescent="0.2"/>
    <row r="478" s="29" customFormat="1" x14ac:dyDescent="0.2"/>
    <row r="479" s="29" customFormat="1" x14ac:dyDescent="0.2"/>
    <row r="480" s="29" customFormat="1" x14ac:dyDescent="0.2"/>
    <row r="481" s="29" customFormat="1" x14ac:dyDescent="0.2"/>
    <row r="482" s="29" customFormat="1" x14ac:dyDescent="0.2"/>
    <row r="483" s="29" customFormat="1" x14ac:dyDescent="0.2"/>
    <row r="484" s="29" customFormat="1" x14ac:dyDescent="0.2"/>
    <row r="485" s="29" customFormat="1" x14ac:dyDescent="0.2"/>
    <row r="486" s="29" customFormat="1" x14ac:dyDescent="0.2"/>
    <row r="487" s="29" customFormat="1" x14ac:dyDescent="0.2"/>
    <row r="488" s="29" customFormat="1" x14ac:dyDescent="0.2"/>
    <row r="489" s="29" customFormat="1" x14ac:dyDescent="0.2"/>
    <row r="490" s="29" customFormat="1" x14ac:dyDescent="0.2"/>
    <row r="491" s="29" customFormat="1" x14ac:dyDescent="0.2"/>
    <row r="492" s="29" customFormat="1" x14ac:dyDescent="0.2"/>
    <row r="493" s="29" customFormat="1" x14ac:dyDescent="0.2"/>
    <row r="494" s="29" customFormat="1" x14ac:dyDescent="0.2"/>
    <row r="495" s="29" customFormat="1" x14ac:dyDescent="0.2"/>
    <row r="496" s="29" customFormat="1" x14ac:dyDescent="0.2"/>
    <row r="497" s="29" customFormat="1" x14ac:dyDescent="0.2"/>
    <row r="498" s="29" customFormat="1" x14ac:dyDescent="0.2"/>
    <row r="499" s="29" customFormat="1" x14ac:dyDescent="0.2"/>
    <row r="500" s="29" customFormat="1" x14ac:dyDescent="0.2"/>
    <row r="501" s="29" customFormat="1" x14ac:dyDescent="0.2"/>
    <row r="502" s="29" customFormat="1" x14ac:dyDescent="0.2"/>
    <row r="503" s="29" customFormat="1" x14ac:dyDescent="0.2"/>
    <row r="504" s="29" customFormat="1" x14ac:dyDescent="0.2"/>
    <row r="505" s="29" customFormat="1" x14ac:dyDescent="0.2"/>
    <row r="506" s="29" customFormat="1" x14ac:dyDescent="0.2"/>
    <row r="507" s="29" customFormat="1" x14ac:dyDescent="0.2"/>
    <row r="508" s="29" customFormat="1" x14ac:dyDescent="0.2"/>
    <row r="509" s="29" customFormat="1" x14ac:dyDescent="0.2"/>
    <row r="510" s="29" customFormat="1" x14ac:dyDescent="0.2"/>
    <row r="511" s="29" customFormat="1" x14ac:dyDescent="0.2"/>
    <row r="512" s="29" customFormat="1" x14ac:dyDescent="0.2"/>
    <row r="513" s="29" customFormat="1" x14ac:dyDescent="0.2"/>
    <row r="514" s="29" customFormat="1" x14ac:dyDescent="0.2"/>
    <row r="515" s="29" customFormat="1" x14ac:dyDescent="0.2"/>
    <row r="516" s="29" customFormat="1" x14ac:dyDescent="0.2"/>
    <row r="517" s="29" customFormat="1" x14ac:dyDescent="0.2"/>
    <row r="518" s="29" customFormat="1" x14ac:dyDescent="0.2"/>
    <row r="519" s="29" customFormat="1" x14ac:dyDescent="0.2"/>
    <row r="520" s="29" customFormat="1" x14ac:dyDescent="0.2"/>
    <row r="521" s="29" customFormat="1" x14ac:dyDescent="0.2"/>
    <row r="522" s="29" customFormat="1" x14ac:dyDescent="0.2"/>
    <row r="523" s="29" customFormat="1" x14ac:dyDescent="0.2"/>
    <row r="524" s="29" customFormat="1" x14ac:dyDescent="0.2"/>
    <row r="525" s="29" customFormat="1" x14ac:dyDescent="0.2"/>
    <row r="526" s="29" customFormat="1" x14ac:dyDescent="0.2"/>
    <row r="527" s="29" customFormat="1" x14ac:dyDescent="0.2"/>
    <row r="528" s="29" customFormat="1" x14ac:dyDescent="0.2"/>
    <row r="529" s="29" customFormat="1" x14ac:dyDescent="0.2"/>
    <row r="530" s="29" customFormat="1" x14ac:dyDescent="0.2"/>
    <row r="531" s="29" customFormat="1" x14ac:dyDescent="0.2"/>
    <row r="532" s="29" customFormat="1" x14ac:dyDescent="0.2"/>
    <row r="533" s="29" customFormat="1" x14ac:dyDescent="0.2"/>
    <row r="534" s="29" customFormat="1" x14ac:dyDescent="0.2"/>
    <row r="535" s="29" customFormat="1" x14ac:dyDescent="0.2"/>
    <row r="536" s="29" customFormat="1" x14ac:dyDescent="0.2"/>
    <row r="537" s="29" customFormat="1" x14ac:dyDescent="0.2"/>
    <row r="538" s="29" customFormat="1" x14ac:dyDescent="0.2"/>
    <row r="539" s="29" customFormat="1" x14ac:dyDescent="0.2"/>
    <row r="540" s="29" customFormat="1" x14ac:dyDescent="0.2"/>
    <row r="541" s="29" customFormat="1" x14ac:dyDescent="0.2"/>
    <row r="542" s="29" customFormat="1" x14ac:dyDescent="0.2"/>
    <row r="543" s="29" customFormat="1" x14ac:dyDescent="0.2"/>
    <row r="544" s="29" customFormat="1" x14ac:dyDescent="0.2"/>
    <row r="545" s="29" customFormat="1" x14ac:dyDescent="0.2"/>
    <row r="546" s="29" customFormat="1" x14ac:dyDescent="0.2"/>
    <row r="547" s="29" customFormat="1" x14ac:dyDescent="0.2"/>
    <row r="548" s="29" customFormat="1" x14ac:dyDescent="0.2"/>
    <row r="549" s="29" customFormat="1" x14ac:dyDescent="0.2"/>
    <row r="550" s="29" customFormat="1" x14ac:dyDescent="0.2"/>
    <row r="551" s="29" customFormat="1" x14ac:dyDescent="0.2"/>
    <row r="552" s="29" customFormat="1" x14ac:dyDescent="0.2"/>
    <row r="553" s="29" customFormat="1" x14ac:dyDescent="0.2"/>
    <row r="554" s="29" customFormat="1" x14ac:dyDescent="0.2"/>
    <row r="555" s="29" customFormat="1" x14ac:dyDescent="0.2"/>
    <row r="556" s="29" customFormat="1" x14ac:dyDescent="0.2"/>
    <row r="557" s="29" customFormat="1" x14ac:dyDescent="0.2"/>
    <row r="558" s="29" customFormat="1" x14ac:dyDescent="0.2"/>
    <row r="559" s="29" customFormat="1" x14ac:dyDescent="0.2"/>
    <row r="560" s="29" customFormat="1" x14ac:dyDescent="0.2"/>
    <row r="561" s="29" customFormat="1" x14ac:dyDescent="0.2"/>
    <row r="562" s="29" customFormat="1" x14ac:dyDescent="0.2"/>
    <row r="563" s="29" customFormat="1" x14ac:dyDescent="0.2"/>
    <row r="564" s="29" customFormat="1" x14ac:dyDescent="0.2"/>
    <row r="565" s="29" customFormat="1" x14ac:dyDescent="0.2"/>
    <row r="566" s="29" customFormat="1" x14ac:dyDescent="0.2"/>
    <row r="567" s="29" customFormat="1" x14ac:dyDescent="0.2"/>
    <row r="568" s="29" customFormat="1" x14ac:dyDescent="0.2"/>
    <row r="569" s="29" customFormat="1" x14ac:dyDescent="0.2"/>
    <row r="570" s="29" customFormat="1" x14ac:dyDescent="0.2"/>
    <row r="571" s="29" customFormat="1" x14ac:dyDescent="0.2"/>
    <row r="572" s="29" customFormat="1" x14ac:dyDescent="0.2"/>
    <row r="573" s="29" customFormat="1" x14ac:dyDescent="0.2"/>
    <row r="574" s="29" customFormat="1" x14ac:dyDescent="0.2"/>
    <row r="575" s="29" customFormat="1" x14ac:dyDescent="0.2"/>
    <row r="576" s="29" customFormat="1" x14ac:dyDescent="0.2"/>
    <row r="577" s="29" customFormat="1" x14ac:dyDescent="0.2"/>
    <row r="578" s="29" customFormat="1" x14ac:dyDescent="0.2"/>
    <row r="579" s="29" customFormat="1" x14ac:dyDescent="0.2"/>
    <row r="580" s="29" customFormat="1" x14ac:dyDescent="0.2"/>
    <row r="581" s="29" customFormat="1" x14ac:dyDescent="0.2"/>
    <row r="582" s="29" customFormat="1" x14ac:dyDescent="0.2"/>
    <row r="583" s="29" customFormat="1" x14ac:dyDescent="0.2"/>
    <row r="584" s="29" customFormat="1" x14ac:dyDescent="0.2"/>
    <row r="585" s="29" customFormat="1" x14ac:dyDescent="0.2"/>
    <row r="586" s="29" customFormat="1" x14ac:dyDescent="0.2"/>
    <row r="587" s="29" customFormat="1" x14ac:dyDescent="0.2"/>
    <row r="588" s="29" customFormat="1" x14ac:dyDescent="0.2"/>
    <row r="589" s="29" customFormat="1" x14ac:dyDescent="0.2"/>
    <row r="590" s="29" customFormat="1" x14ac:dyDescent="0.2"/>
    <row r="591" s="29" customFormat="1" x14ac:dyDescent="0.2"/>
    <row r="592" s="29" customFormat="1" x14ac:dyDescent="0.2"/>
    <row r="593" s="29" customFormat="1" x14ac:dyDescent="0.2"/>
    <row r="594" s="29" customFormat="1" x14ac:dyDescent="0.2"/>
    <row r="595" s="29" customFormat="1" x14ac:dyDescent="0.2"/>
    <row r="596" s="29" customFormat="1" x14ac:dyDescent="0.2"/>
    <row r="597" s="29" customFormat="1" x14ac:dyDescent="0.2"/>
    <row r="598" s="29" customFormat="1" x14ac:dyDescent="0.2"/>
    <row r="599" s="29" customFormat="1" x14ac:dyDescent="0.2"/>
    <row r="600" s="29" customFormat="1" x14ac:dyDescent="0.2"/>
    <row r="601" s="29" customFormat="1" x14ac:dyDescent="0.2"/>
    <row r="602" s="29" customFormat="1" x14ac:dyDescent="0.2"/>
    <row r="603" s="29" customFormat="1" x14ac:dyDescent="0.2"/>
    <row r="604" s="29" customFormat="1" x14ac:dyDescent="0.2"/>
    <row r="605" s="29" customFormat="1" x14ac:dyDescent="0.2"/>
    <row r="606" s="29" customFormat="1" x14ac:dyDescent="0.2"/>
    <row r="607" s="29" customFormat="1" x14ac:dyDescent="0.2"/>
    <row r="608" s="29" customFormat="1" x14ac:dyDescent="0.2"/>
    <row r="609" s="29" customFormat="1" x14ac:dyDescent="0.2"/>
    <row r="610" s="29" customFormat="1" x14ac:dyDescent="0.2"/>
    <row r="611" s="29" customFormat="1" x14ac:dyDescent="0.2"/>
    <row r="612" s="29" customFormat="1" x14ac:dyDescent="0.2"/>
    <row r="613" s="29" customFormat="1" x14ac:dyDescent="0.2"/>
    <row r="614" s="29" customFormat="1" x14ac:dyDescent="0.2"/>
    <row r="615" s="29" customFormat="1" x14ac:dyDescent="0.2"/>
    <row r="616" s="29" customFormat="1" x14ac:dyDescent="0.2"/>
    <row r="617" s="29" customFormat="1" x14ac:dyDescent="0.2"/>
    <row r="618" s="29" customFormat="1" x14ac:dyDescent="0.2"/>
    <row r="619" s="29" customFormat="1" x14ac:dyDescent="0.2"/>
    <row r="620" s="29" customFormat="1" x14ac:dyDescent="0.2"/>
    <row r="621" s="29" customFormat="1" x14ac:dyDescent="0.2"/>
    <row r="622" s="29" customFormat="1" x14ac:dyDescent="0.2"/>
    <row r="623" s="29" customFormat="1" x14ac:dyDescent="0.2"/>
    <row r="624" s="29" customFormat="1" x14ac:dyDescent="0.2"/>
    <row r="625" s="29" customFormat="1" x14ac:dyDescent="0.2"/>
    <row r="626" s="29" customFormat="1" x14ac:dyDescent="0.2"/>
    <row r="627" s="29" customFormat="1" x14ac:dyDescent="0.2"/>
    <row r="628" s="29" customFormat="1" x14ac:dyDescent="0.2"/>
    <row r="629" s="29" customFormat="1" x14ac:dyDescent="0.2"/>
    <row r="630" s="29" customFormat="1" x14ac:dyDescent="0.2"/>
    <row r="631" s="29" customFormat="1" x14ac:dyDescent="0.2"/>
    <row r="632" s="29" customFormat="1" x14ac:dyDescent="0.2"/>
    <row r="633" s="29" customFormat="1" x14ac:dyDescent="0.2"/>
    <row r="634" s="29" customFormat="1" x14ac:dyDescent="0.2"/>
    <row r="635" s="29" customFormat="1" x14ac:dyDescent="0.2"/>
    <row r="636" s="29" customFormat="1" x14ac:dyDescent="0.2"/>
    <row r="637" s="29" customFormat="1" x14ac:dyDescent="0.2"/>
    <row r="638" s="29" customFormat="1" x14ac:dyDescent="0.2"/>
    <row r="639" s="29" customFormat="1" x14ac:dyDescent="0.2"/>
    <row r="640" s="29" customFormat="1" x14ac:dyDescent="0.2"/>
    <row r="641" s="29" customFormat="1" x14ac:dyDescent="0.2"/>
    <row r="642" s="29" customFormat="1" x14ac:dyDescent="0.2"/>
    <row r="643" s="29" customFormat="1" x14ac:dyDescent="0.2"/>
    <row r="644" s="29" customFormat="1" x14ac:dyDescent="0.2"/>
    <row r="645" s="29" customFormat="1" x14ac:dyDescent="0.2"/>
    <row r="646" s="29" customFormat="1" x14ac:dyDescent="0.2"/>
    <row r="647" s="29" customFormat="1" x14ac:dyDescent="0.2"/>
    <row r="648" s="29" customFormat="1" x14ac:dyDescent="0.2"/>
    <row r="649" s="29" customFormat="1" x14ac:dyDescent="0.2"/>
    <row r="650" s="29" customFormat="1" x14ac:dyDescent="0.2"/>
    <row r="651" s="29" customFormat="1" x14ac:dyDescent="0.2"/>
    <row r="652" s="29" customFormat="1" x14ac:dyDescent="0.2"/>
    <row r="653" s="29" customFormat="1" x14ac:dyDescent="0.2"/>
    <row r="654" s="29" customFormat="1" x14ac:dyDescent="0.2"/>
    <row r="655" s="29" customFormat="1" x14ac:dyDescent="0.2"/>
    <row r="656" s="29" customFormat="1" x14ac:dyDescent="0.2"/>
    <row r="657" s="29" customFormat="1" x14ac:dyDescent="0.2"/>
    <row r="658" s="29" customFormat="1" x14ac:dyDescent="0.2"/>
    <row r="659" s="29" customFormat="1" x14ac:dyDescent="0.2"/>
    <row r="660" s="29" customFormat="1" x14ac:dyDescent="0.2"/>
    <row r="661" s="29" customFormat="1" x14ac:dyDescent="0.2"/>
    <row r="662" s="29" customFormat="1" x14ac:dyDescent="0.2"/>
    <row r="663" s="29" customFormat="1" x14ac:dyDescent="0.2"/>
    <row r="664" s="29" customFormat="1" x14ac:dyDescent="0.2"/>
    <row r="665" s="29" customFormat="1" x14ac:dyDescent="0.2"/>
    <row r="666" s="29" customFormat="1" x14ac:dyDescent="0.2"/>
    <row r="667" s="29" customFormat="1" x14ac:dyDescent="0.2"/>
    <row r="668" s="29" customFormat="1" x14ac:dyDescent="0.2"/>
    <row r="669" s="29" customFormat="1" x14ac:dyDescent="0.2"/>
    <row r="670" s="29" customFormat="1" x14ac:dyDescent="0.2"/>
    <row r="671" s="29" customFormat="1" x14ac:dyDescent="0.2"/>
    <row r="672" s="29" customFormat="1" x14ac:dyDescent="0.2"/>
    <row r="673" s="29" customFormat="1" x14ac:dyDescent="0.2"/>
    <row r="674" s="29" customFormat="1" x14ac:dyDescent="0.2"/>
    <row r="675" s="29" customFormat="1" x14ac:dyDescent="0.2"/>
    <row r="676" s="29" customFormat="1" x14ac:dyDescent="0.2"/>
    <row r="677" s="29" customFormat="1" x14ac:dyDescent="0.2"/>
    <row r="678" s="29" customFormat="1" x14ac:dyDescent="0.2"/>
    <row r="679" s="29" customFormat="1" x14ac:dyDescent="0.2"/>
    <row r="680" s="29" customFormat="1" x14ac:dyDescent="0.2"/>
    <row r="681" s="29" customFormat="1" x14ac:dyDescent="0.2"/>
    <row r="682" s="29" customFormat="1" x14ac:dyDescent="0.2"/>
    <row r="683" s="29" customFormat="1" x14ac:dyDescent="0.2"/>
    <row r="684" s="29" customFormat="1" x14ac:dyDescent="0.2"/>
    <row r="685" s="29" customFormat="1" x14ac:dyDescent="0.2"/>
    <row r="686" s="29" customFormat="1" x14ac:dyDescent="0.2"/>
    <row r="687" s="29" customFormat="1" x14ac:dyDescent="0.2"/>
    <row r="688" s="29" customFormat="1" x14ac:dyDescent="0.2"/>
    <row r="689" s="29" customFormat="1" x14ac:dyDescent="0.2"/>
    <row r="690" s="29" customFormat="1" x14ac:dyDescent="0.2"/>
    <row r="691" s="29" customFormat="1" x14ac:dyDescent="0.2"/>
    <row r="692" s="29" customFormat="1" x14ac:dyDescent="0.2"/>
    <row r="693" s="29" customFormat="1" x14ac:dyDescent="0.2"/>
    <row r="694" s="29" customFormat="1" x14ac:dyDescent="0.2"/>
    <row r="695" s="29" customFormat="1" x14ac:dyDescent="0.2"/>
    <row r="696" s="29" customFormat="1" x14ac:dyDescent="0.2"/>
    <row r="697" s="29" customFormat="1" x14ac:dyDescent="0.2"/>
    <row r="698" s="29" customFormat="1" x14ac:dyDescent="0.2"/>
    <row r="699" s="29" customFormat="1" x14ac:dyDescent="0.2"/>
    <row r="700" s="29" customFormat="1" x14ac:dyDescent="0.2"/>
    <row r="701" s="29" customFormat="1" x14ac:dyDescent="0.2"/>
    <row r="702" s="29" customFormat="1" x14ac:dyDescent="0.2"/>
    <row r="703" s="29" customFormat="1" x14ac:dyDescent="0.2"/>
    <row r="704" s="29" customFormat="1" x14ac:dyDescent="0.2"/>
    <row r="705" s="29" customFormat="1" x14ac:dyDescent="0.2"/>
    <row r="706" s="29" customFormat="1" x14ac:dyDescent="0.2"/>
    <row r="707" s="29" customFormat="1" x14ac:dyDescent="0.2"/>
    <row r="708" s="29" customFormat="1" x14ac:dyDescent="0.2"/>
    <row r="709" s="29" customFormat="1" x14ac:dyDescent="0.2"/>
    <row r="710" s="29" customFormat="1" x14ac:dyDescent="0.2"/>
    <row r="711" s="29" customFormat="1" x14ac:dyDescent="0.2"/>
    <row r="712" s="29" customFormat="1" x14ac:dyDescent="0.2"/>
    <row r="713" s="29" customFormat="1" x14ac:dyDescent="0.2"/>
    <row r="714" s="29" customFormat="1" x14ac:dyDescent="0.2"/>
    <row r="715" s="29" customFormat="1" x14ac:dyDescent="0.2"/>
    <row r="716" s="29" customFormat="1" x14ac:dyDescent="0.2"/>
    <row r="717" s="29" customFormat="1" x14ac:dyDescent="0.2"/>
    <row r="718" s="29" customFormat="1" x14ac:dyDescent="0.2"/>
    <row r="719" s="29" customFormat="1" x14ac:dyDescent="0.2"/>
    <row r="720" s="29" customFormat="1" x14ac:dyDescent="0.2"/>
    <row r="721" s="29" customFormat="1" x14ac:dyDescent="0.2"/>
    <row r="722" s="29" customFormat="1" x14ac:dyDescent="0.2"/>
    <row r="723" s="29" customFormat="1" x14ac:dyDescent="0.2"/>
    <row r="724" s="29" customFormat="1" x14ac:dyDescent="0.2"/>
    <row r="725" s="29" customFormat="1" x14ac:dyDescent="0.2"/>
    <row r="726" s="29" customFormat="1" x14ac:dyDescent="0.2"/>
    <row r="727" s="29" customFormat="1" x14ac:dyDescent="0.2"/>
    <row r="728" s="29" customFormat="1" x14ac:dyDescent="0.2"/>
    <row r="729" s="29" customFormat="1" x14ac:dyDescent="0.2"/>
    <row r="730" s="29" customFormat="1" x14ac:dyDescent="0.2"/>
    <row r="731" s="29" customFormat="1" x14ac:dyDescent="0.2"/>
    <row r="732" s="29" customFormat="1" x14ac:dyDescent="0.2"/>
    <row r="733" s="29" customFormat="1" x14ac:dyDescent="0.2"/>
    <row r="734" s="29" customFormat="1" x14ac:dyDescent="0.2"/>
    <row r="735" s="29" customFormat="1" x14ac:dyDescent="0.2"/>
    <row r="736" s="29" customFormat="1" x14ac:dyDescent="0.2"/>
    <row r="737" s="29" customFormat="1" x14ac:dyDescent="0.2"/>
    <row r="738" s="29" customFormat="1" x14ac:dyDescent="0.2"/>
    <row r="739" s="29" customFormat="1" x14ac:dyDescent="0.2"/>
    <row r="740" s="29" customFormat="1" x14ac:dyDescent="0.2"/>
    <row r="741" s="29" customFormat="1" x14ac:dyDescent="0.2"/>
    <row r="742" s="29" customFormat="1" x14ac:dyDescent="0.2"/>
    <row r="743" s="29" customFormat="1" x14ac:dyDescent="0.2"/>
    <row r="744" s="29" customFormat="1" x14ac:dyDescent="0.2"/>
    <row r="745" s="29" customFormat="1" x14ac:dyDescent="0.2"/>
    <row r="746" s="29" customFormat="1" x14ac:dyDescent="0.2"/>
    <row r="747" s="29" customFormat="1" x14ac:dyDescent="0.2"/>
    <row r="748" s="29" customFormat="1" x14ac:dyDescent="0.2"/>
    <row r="749" s="29" customFormat="1" x14ac:dyDescent="0.2"/>
    <row r="750" s="29" customFormat="1" x14ac:dyDescent="0.2"/>
    <row r="751" s="29" customFormat="1" x14ac:dyDescent="0.2"/>
    <row r="752" s="29" customFormat="1" x14ac:dyDescent="0.2"/>
    <row r="753" s="29" customFormat="1" x14ac:dyDescent="0.2"/>
    <row r="754" s="29" customFormat="1" x14ac:dyDescent="0.2"/>
    <row r="755" s="29" customFormat="1" x14ac:dyDescent="0.2"/>
    <row r="756" s="29" customFormat="1" x14ac:dyDescent="0.2"/>
    <row r="757" s="29" customFormat="1" x14ac:dyDescent="0.2"/>
    <row r="758" s="29" customFormat="1" x14ac:dyDescent="0.2"/>
    <row r="759" s="29" customFormat="1" x14ac:dyDescent="0.2"/>
    <row r="760" s="29" customFormat="1" x14ac:dyDescent="0.2"/>
    <row r="761" s="29" customFormat="1" x14ac:dyDescent="0.2"/>
    <row r="762" s="29" customFormat="1" x14ac:dyDescent="0.2"/>
    <row r="763" s="29" customFormat="1" x14ac:dyDescent="0.2"/>
    <row r="764" s="29" customFormat="1" x14ac:dyDescent="0.2"/>
    <row r="765" s="29" customFormat="1" x14ac:dyDescent="0.2"/>
    <row r="766" s="29" customFormat="1" x14ac:dyDescent="0.2"/>
    <row r="767" s="29" customFormat="1" x14ac:dyDescent="0.2"/>
    <row r="768" s="29" customFormat="1" x14ac:dyDescent="0.2"/>
    <row r="769" s="29" customFormat="1" x14ac:dyDescent="0.2"/>
    <row r="770" s="29" customFormat="1" x14ac:dyDescent="0.2"/>
    <row r="771" s="29" customFormat="1" x14ac:dyDescent="0.2"/>
    <row r="772" s="29" customFormat="1" x14ac:dyDescent="0.2"/>
    <row r="773" s="29" customFormat="1" x14ac:dyDescent="0.2"/>
    <row r="774" s="29" customFormat="1" x14ac:dyDescent="0.2"/>
    <row r="775" s="29" customFormat="1" x14ac:dyDescent="0.2"/>
    <row r="776" s="29" customFormat="1" x14ac:dyDescent="0.2"/>
    <row r="777" s="29" customFormat="1" x14ac:dyDescent="0.2"/>
    <row r="778" s="29" customFormat="1" x14ac:dyDescent="0.2"/>
    <row r="779" s="29" customFormat="1" x14ac:dyDescent="0.2"/>
    <row r="780" s="29" customFormat="1" x14ac:dyDescent="0.2"/>
    <row r="781" s="29" customFormat="1" x14ac:dyDescent="0.2"/>
    <row r="782" s="29" customFormat="1" x14ac:dyDescent="0.2"/>
    <row r="783" s="29" customFormat="1" x14ac:dyDescent="0.2"/>
    <row r="784" s="29" customFormat="1" x14ac:dyDescent="0.2"/>
    <row r="785" s="29" customFormat="1" x14ac:dyDescent="0.2"/>
    <row r="786" s="29" customFormat="1" x14ac:dyDescent="0.2"/>
    <row r="787" s="29" customFormat="1" x14ac:dyDescent="0.2"/>
    <row r="788" s="29" customFormat="1" x14ac:dyDescent="0.2"/>
    <row r="789" s="29" customFormat="1" x14ac:dyDescent="0.2"/>
    <row r="790" s="29" customFormat="1" x14ac:dyDescent="0.2"/>
    <row r="791" s="29" customFormat="1" x14ac:dyDescent="0.2"/>
    <row r="792" s="29" customFormat="1" x14ac:dyDescent="0.2"/>
    <row r="793" s="29" customFormat="1" x14ac:dyDescent="0.2"/>
    <row r="794" s="29" customFormat="1" x14ac:dyDescent="0.2"/>
    <row r="795" s="29" customFormat="1" x14ac:dyDescent="0.2"/>
    <row r="796" s="29" customFormat="1" x14ac:dyDescent="0.2"/>
    <row r="797" s="29" customFormat="1" x14ac:dyDescent="0.2"/>
    <row r="798" s="29" customFormat="1" x14ac:dyDescent="0.2"/>
    <row r="799" s="29" customFormat="1" x14ac:dyDescent="0.2"/>
    <row r="800" s="29" customFormat="1" x14ac:dyDescent="0.2"/>
    <row r="801" s="29" customFormat="1" x14ac:dyDescent="0.2"/>
    <row r="802" s="29" customFormat="1" x14ac:dyDescent="0.2"/>
    <row r="803" s="29" customFormat="1" x14ac:dyDescent="0.2"/>
    <row r="804" s="29" customFormat="1" x14ac:dyDescent="0.2"/>
    <row r="805" s="29" customFormat="1" x14ac:dyDescent="0.2"/>
    <row r="806" s="29" customFormat="1" x14ac:dyDescent="0.2"/>
    <row r="807" s="29" customFormat="1" x14ac:dyDescent="0.2"/>
    <row r="808" s="29" customFormat="1" x14ac:dyDescent="0.2"/>
    <row r="809" s="29" customFormat="1" x14ac:dyDescent="0.2"/>
    <row r="810" s="29" customFormat="1" x14ac:dyDescent="0.2"/>
    <row r="811" s="29" customFormat="1" x14ac:dyDescent="0.2"/>
    <row r="812" s="29" customFormat="1" x14ac:dyDescent="0.2"/>
    <row r="813" s="29" customFormat="1" x14ac:dyDescent="0.2"/>
    <row r="814" s="29" customFormat="1" x14ac:dyDescent="0.2"/>
    <row r="815" s="29" customFormat="1" x14ac:dyDescent="0.2"/>
    <row r="816" s="29" customFormat="1" x14ac:dyDescent="0.2"/>
    <row r="817" s="29" customFormat="1" x14ac:dyDescent="0.2"/>
    <row r="818" s="29" customFormat="1" x14ac:dyDescent="0.2"/>
    <row r="819" s="29" customFormat="1" x14ac:dyDescent="0.2"/>
    <row r="820" s="29" customFormat="1" x14ac:dyDescent="0.2"/>
    <row r="821" s="29" customFormat="1" x14ac:dyDescent="0.2"/>
    <row r="822" s="29" customFormat="1" x14ac:dyDescent="0.2"/>
    <row r="823" s="29" customFormat="1" x14ac:dyDescent="0.2"/>
    <row r="824" s="29" customFormat="1" x14ac:dyDescent="0.2"/>
    <row r="825" s="29" customFormat="1" x14ac:dyDescent="0.2"/>
    <row r="826" s="29" customFormat="1" x14ac:dyDescent="0.2"/>
    <row r="827" s="29" customFormat="1" x14ac:dyDescent="0.2"/>
    <row r="828" s="29" customFormat="1" x14ac:dyDescent="0.2"/>
    <row r="829" s="29" customFormat="1" x14ac:dyDescent="0.2"/>
    <row r="830" s="29" customFormat="1" x14ac:dyDescent="0.2"/>
    <row r="831" s="29" customFormat="1" x14ac:dyDescent="0.2"/>
    <row r="832" s="29" customFormat="1" x14ac:dyDescent="0.2"/>
    <row r="833" s="29" customFormat="1" x14ac:dyDescent="0.2"/>
    <row r="834" s="29" customFormat="1" x14ac:dyDescent="0.2"/>
    <row r="835" s="29" customFormat="1" x14ac:dyDescent="0.2"/>
    <row r="836" s="29" customFormat="1" x14ac:dyDescent="0.2"/>
    <row r="837" s="29" customFormat="1" x14ac:dyDescent="0.2"/>
    <row r="838" s="29" customFormat="1" x14ac:dyDescent="0.2"/>
    <row r="839" s="29" customFormat="1" x14ac:dyDescent="0.2"/>
    <row r="840" s="29" customFormat="1" x14ac:dyDescent="0.2"/>
    <row r="841" s="29" customFormat="1" x14ac:dyDescent="0.2"/>
    <row r="842" s="29" customFormat="1" x14ac:dyDescent="0.2"/>
    <row r="843" s="29" customFormat="1" x14ac:dyDescent="0.2"/>
    <row r="844" s="29" customFormat="1" x14ac:dyDescent="0.2"/>
    <row r="845" s="29" customFormat="1" x14ac:dyDescent="0.2"/>
    <row r="846" s="29" customFormat="1" x14ac:dyDescent="0.2"/>
    <row r="847" s="29" customFormat="1" x14ac:dyDescent="0.2"/>
    <row r="848" s="29" customFormat="1" x14ac:dyDescent="0.2"/>
    <row r="849" s="29" customFormat="1" x14ac:dyDescent="0.2"/>
    <row r="850" s="29" customFormat="1" x14ac:dyDescent="0.2"/>
    <row r="851" s="29" customFormat="1" x14ac:dyDescent="0.2"/>
    <row r="852" s="29" customFormat="1" x14ac:dyDescent="0.2"/>
    <row r="853" s="29" customFormat="1" x14ac:dyDescent="0.2"/>
    <row r="854" s="29" customFormat="1" x14ac:dyDescent="0.2"/>
    <row r="855" s="29" customFormat="1" x14ac:dyDescent="0.2"/>
    <row r="856" s="29" customFormat="1" x14ac:dyDescent="0.2"/>
    <row r="857" s="29" customFormat="1" x14ac:dyDescent="0.2"/>
    <row r="858" s="29" customFormat="1" x14ac:dyDescent="0.2"/>
    <row r="859" s="29" customFormat="1" x14ac:dyDescent="0.2"/>
    <row r="860" s="29" customFormat="1" x14ac:dyDescent="0.2"/>
    <row r="861" s="29" customFormat="1" x14ac:dyDescent="0.2"/>
    <row r="862" s="29" customFormat="1" x14ac:dyDescent="0.2"/>
    <row r="863" s="29" customFormat="1" x14ac:dyDescent="0.2"/>
    <row r="864" s="29" customFormat="1" x14ac:dyDescent="0.2"/>
    <row r="865" s="29" customFormat="1" x14ac:dyDescent="0.2"/>
    <row r="866" s="29" customFormat="1" x14ac:dyDescent="0.2"/>
    <row r="867" s="29" customFormat="1" x14ac:dyDescent="0.2"/>
    <row r="868" s="29" customFormat="1" x14ac:dyDescent="0.2"/>
    <row r="869" s="29" customFormat="1" x14ac:dyDescent="0.2"/>
    <row r="870" s="29" customFormat="1" x14ac:dyDescent="0.2"/>
    <row r="871" s="29" customFormat="1" x14ac:dyDescent="0.2"/>
    <row r="872" s="29" customFormat="1" x14ac:dyDescent="0.2"/>
    <row r="873" s="29" customFormat="1" x14ac:dyDescent="0.2"/>
    <row r="874" s="29" customFormat="1" x14ac:dyDescent="0.2"/>
    <row r="875" s="29" customFormat="1" x14ac:dyDescent="0.2"/>
    <row r="876" s="29" customFormat="1" x14ac:dyDescent="0.2"/>
    <row r="877" s="29" customFormat="1" x14ac:dyDescent="0.2"/>
    <row r="878" s="29" customFormat="1" x14ac:dyDescent="0.2"/>
    <row r="879" s="29" customFormat="1" x14ac:dyDescent="0.2"/>
    <row r="880" s="29" customFormat="1" x14ac:dyDescent="0.2"/>
    <row r="881" s="29" customFormat="1" x14ac:dyDescent="0.2"/>
    <row r="882" s="29" customFormat="1" x14ac:dyDescent="0.2"/>
    <row r="883" s="29" customFormat="1" x14ac:dyDescent="0.2"/>
    <row r="884" s="29" customFormat="1" x14ac:dyDescent="0.2"/>
    <row r="885" s="29" customFormat="1" x14ac:dyDescent="0.2"/>
    <row r="886" s="29" customFormat="1" x14ac:dyDescent="0.2"/>
    <row r="887" s="29" customFormat="1" x14ac:dyDescent="0.2"/>
    <row r="888" s="29" customFormat="1" x14ac:dyDescent="0.2"/>
    <row r="889" s="29" customFormat="1" x14ac:dyDescent="0.2"/>
    <row r="890" s="29" customFormat="1" x14ac:dyDescent="0.2"/>
    <row r="891" s="29" customFormat="1" x14ac:dyDescent="0.2"/>
    <row r="892" s="29" customFormat="1" x14ac:dyDescent="0.2"/>
    <row r="893" s="29" customFormat="1" x14ac:dyDescent="0.2"/>
    <row r="894" s="29" customFormat="1" x14ac:dyDescent="0.2"/>
    <row r="895" s="29" customFormat="1" x14ac:dyDescent="0.2"/>
    <row r="896" s="29" customFormat="1" x14ac:dyDescent="0.2"/>
    <row r="897" s="29" customFormat="1" x14ac:dyDescent="0.2"/>
    <row r="898" s="29" customFormat="1" x14ac:dyDescent="0.2"/>
    <row r="899" s="29" customFormat="1" x14ac:dyDescent="0.2"/>
    <row r="900" s="29" customFormat="1" x14ac:dyDescent="0.2"/>
    <row r="901" s="29" customFormat="1" x14ac:dyDescent="0.2"/>
    <row r="902" s="29" customFormat="1" x14ac:dyDescent="0.2"/>
    <row r="903" s="29" customFormat="1" x14ac:dyDescent="0.2"/>
    <row r="904" s="29" customFormat="1" x14ac:dyDescent="0.2"/>
    <row r="905" s="29" customFormat="1" x14ac:dyDescent="0.2"/>
    <row r="906" s="29" customFormat="1" x14ac:dyDescent="0.2"/>
    <row r="907" s="29" customFormat="1" x14ac:dyDescent="0.2"/>
    <row r="908" s="29" customFormat="1" x14ac:dyDescent="0.2"/>
    <row r="909" s="29" customFormat="1" x14ac:dyDescent="0.2"/>
    <row r="910" s="29" customFormat="1" x14ac:dyDescent="0.2"/>
    <row r="911" s="29" customFormat="1" x14ac:dyDescent="0.2"/>
    <row r="912" s="29" customFormat="1" x14ac:dyDescent="0.2"/>
    <row r="913" s="29" customFormat="1" x14ac:dyDescent="0.2"/>
    <row r="914" s="29" customFormat="1" x14ac:dyDescent="0.2"/>
    <row r="915" s="29" customFormat="1" x14ac:dyDescent="0.2"/>
    <row r="916" s="29" customFormat="1" x14ac:dyDescent="0.2"/>
    <row r="917" s="29" customFormat="1" x14ac:dyDescent="0.2"/>
    <row r="918" s="29" customFormat="1" x14ac:dyDescent="0.2"/>
    <row r="919" s="29" customFormat="1" x14ac:dyDescent="0.2"/>
    <row r="920" s="29" customFormat="1" x14ac:dyDescent="0.2"/>
    <row r="921" s="29" customFormat="1" x14ac:dyDescent="0.2"/>
    <row r="922" s="29" customFormat="1" x14ac:dyDescent="0.2"/>
    <row r="923" s="29" customFormat="1" x14ac:dyDescent="0.2"/>
    <row r="924" s="29" customFormat="1" x14ac:dyDescent="0.2"/>
    <row r="925" s="29" customFormat="1" x14ac:dyDescent="0.2"/>
    <row r="926" s="29" customFormat="1" x14ac:dyDescent="0.2"/>
    <row r="927" s="29" customFormat="1" x14ac:dyDescent="0.2"/>
    <row r="928" s="29" customFormat="1" x14ac:dyDescent="0.2"/>
    <row r="929" s="29" customFormat="1" x14ac:dyDescent="0.2"/>
    <row r="930" s="29" customFormat="1" x14ac:dyDescent="0.2"/>
    <row r="931" s="29" customFormat="1" x14ac:dyDescent="0.2"/>
    <row r="932" s="29" customFormat="1" x14ac:dyDescent="0.2"/>
    <row r="933" s="29" customFormat="1" x14ac:dyDescent="0.2"/>
    <row r="934" s="29" customFormat="1" x14ac:dyDescent="0.2"/>
    <row r="935" s="29" customFormat="1" x14ac:dyDescent="0.2"/>
    <row r="936" s="29" customFormat="1" x14ac:dyDescent="0.2"/>
    <row r="937" s="29" customFormat="1" x14ac:dyDescent="0.2"/>
    <row r="938" s="29" customFormat="1" x14ac:dyDescent="0.2"/>
    <row r="939" s="29" customFormat="1" x14ac:dyDescent="0.2"/>
    <row r="940" s="29" customFormat="1" x14ac:dyDescent="0.2"/>
    <row r="941" s="29" customFormat="1" x14ac:dyDescent="0.2"/>
    <row r="942" s="29" customFormat="1" x14ac:dyDescent="0.2"/>
    <row r="943" s="29" customFormat="1" x14ac:dyDescent="0.2"/>
    <row r="944" s="29" customFormat="1" x14ac:dyDescent="0.2"/>
    <row r="945" s="29" customFormat="1" x14ac:dyDescent="0.2"/>
    <row r="946" s="29" customFormat="1" x14ac:dyDescent="0.2"/>
    <row r="947" s="29" customFormat="1" x14ac:dyDescent="0.2"/>
    <row r="948" s="29" customFormat="1" x14ac:dyDescent="0.2"/>
    <row r="949" s="29" customFormat="1" x14ac:dyDescent="0.2"/>
    <row r="950" s="29" customFormat="1" x14ac:dyDescent="0.2"/>
    <row r="951" s="29" customFormat="1" x14ac:dyDescent="0.2"/>
    <row r="952" s="29" customFormat="1" x14ac:dyDescent="0.2"/>
    <row r="953" s="29" customFormat="1" x14ac:dyDescent="0.2"/>
    <row r="954" s="29" customFormat="1" x14ac:dyDescent="0.2"/>
    <row r="955" s="29" customFormat="1" x14ac:dyDescent="0.2"/>
    <row r="956" s="29" customFormat="1" x14ac:dyDescent="0.2"/>
    <row r="957" s="29" customFormat="1" x14ac:dyDescent="0.2"/>
    <row r="958" s="29" customFormat="1" x14ac:dyDescent="0.2"/>
    <row r="959" s="29" customFormat="1" x14ac:dyDescent="0.2"/>
    <row r="960" s="29" customFormat="1" x14ac:dyDescent="0.2"/>
    <row r="961" s="29" customFormat="1" x14ac:dyDescent="0.2"/>
    <row r="962" s="29" customFormat="1" x14ac:dyDescent="0.2"/>
    <row r="963" s="29" customFormat="1" x14ac:dyDescent="0.2"/>
    <row r="964" s="29" customFormat="1" x14ac:dyDescent="0.2"/>
    <row r="965" s="29" customFormat="1" x14ac:dyDescent="0.2"/>
    <row r="966" s="29" customFormat="1" x14ac:dyDescent="0.2"/>
    <row r="967" s="29" customFormat="1" x14ac:dyDescent="0.2"/>
    <row r="968" s="29" customFormat="1" x14ac:dyDescent="0.2"/>
    <row r="969" s="29" customFormat="1" x14ac:dyDescent="0.2"/>
    <row r="970" s="29" customFormat="1" x14ac:dyDescent="0.2"/>
    <row r="971" s="29" customFormat="1" x14ac:dyDescent="0.2"/>
    <row r="972" s="29" customFormat="1" x14ac:dyDescent="0.2"/>
    <row r="973" s="29" customFormat="1" x14ac:dyDescent="0.2"/>
    <row r="974" s="29" customFormat="1" x14ac:dyDescent="0.2"/>
    <row r="975" s="29" customFormat="1" x14ac:dyDescent="0.2"/>
    <row r="976" s="29" customFormat="1" x14ac:dyDescent="0.2"/>
    <row r="977" s="29" customFormat="1" x14ac:dyDescent="0.2"/>
    <row r="978" s="29" customFormat="1" x14ac:dyDescent="0.2"/>
    <row r="979" s="29" customFormat="1" x14ac:dyDescent="0.2"/>
    <row r="980" s="29" customFormat="1" x14ac:dyDescent="0.2"/>
    <row r="981" s="29" customFormat="1" x14ac:dyDescent="0.2"/>
    <row r="982" s="29" customFormat="1" x14ac:dyDescent="0.2"/>
    <row r="983" s="29" customFormat="1" x14ac:dyDescent="0.2"/>
    <row r="984" s="29" customFormat="1" x14ac:dyDescent="0.2"/>
    <row r="985" s="29" customFormat="1" x14ac:dyDescent="0.2"/>
    <row r="986" s="29" customFormat="1" x14ac:dyDescent="0.2"/>
    <row r="987" s="29" customFormat="1" x14ac:dyDescent="0.2"/>
    <row r="988" s="29" customFormat="1" x14ac:dyDescent="0.2"/>
    <row r="989" s="29" customFormat="1" x14ac:dyDescent="0.2"/>
    <row r="990" s="29" customFormat="1" x14ac:dyDescent="0.2"/>
    <row r="991" s="29" customFormat="1" x14ac:dyDescent="0.2"/>
    <row r="992" s="29" customFormat="1" x14ac:dyDescent="0.2"/>
    <row r="993" s="29" customFormat="1" x14ac:dyDescent="0.2"/>
    <row r="994" s="29" customFormat="1" x14ac:dyDescent="0.2"/>
    <row r="995" s="29" customFormat="1" x14ac:dyDescent="0.2"/>
    <row r="996" s="29" customFormat="1" x14ac:dyDescent="0.2"/>
    <row r="997" s="29" customFormat="1" x14ac:dyDescent="0.2"/>
    <row r="998" s="29" customFormat="1" x14ac:dyDescent="0.2"/>
    <row r="999" s="29" customFormat="1" x14ac:dyDescent="0.2"/>
    <row r="1000" s="29" customFormat="1" x14ac:dyDescent="0.2"/>
    <row r="1001" s="29" customFormat="1" x14ac:dyDescent="0.2"/>
    <row r="1002" s="29" customFormat="1" x14ac:dyDescent="0.2"/>
    <row r="1003" s="29" customFormat="1" x14ac:dyDescent="0.2"/>
    <row r="1004" s="29" customFormat="1" x14ac:dyDescent="0.2"/>
    <row r="1005" s="29" customFormat="1" x14ac:dyDescent="0.2"/>
    <row r="1006" s="29" customFormat="1" x14ac:dyDescent="0.2"/>
    <row r="1007" s="29" customFormat="1" x14ac:dyDescent="0.2"/>
    <row r="1008" s="29" customFormat="1" x14ac:dyDescent="0.2"/>
    <row r="1009" s="29" customFormat="1" x14ac:dyDescent="0.2"/>
    <row r="1010" s="29" customFormat="1" x14ac:dyDescent="0.2"/>
    <row r="1011" s="29" customFormat="1" x14ac:dyDescent="0.2"/>
    <row r="1012" s="29" customFormat="1" x14ac:dyDescent="0.2"/>
    <row r="1013" s="29" customFormat="1" x14ac:dyDescent="0.2"/>
    <row r="1014" s="29" customFormat="1" x14ac:dyDescent="0.2"/>
    <row r="1015" s="29" customFormat="1" x14ac:dyDescent="0.2"/>
    <row r="1016" s="29" customFormat="1" x14ac:dyDescent="0.2"/>
    <row r="1017" s="29" customFormat="1" x14ac:dyDescent="0.2"/>
    <row r="1018" s="29" customFormat="1" x14ac:dyDescent="0.2"/>
    <row r="1019" s="29" customFormat="1" x14ac:dyDescent="0.2"/>
    <row r="1020" s="29" customFormat="1" x14ac:dyDescent="0.2"/>
    <row r="1021" s="29" customFormat="1" x14ac:dyDescent="0.2"/>
    <row r="1022" s="29" customFormat="1" x14ac:dyDescent="0.2"/>
    <row r="1023" s="29" customFormat="1" x14ac:dyDescent="0.2"/>
    <row r="1024" s="29" customFormat="1" x14ac:dyDescent="0.2"/>
    <row r="1025" s="29" customFormat="1" x14ac:dyDescent="0.2"/>
    <row r="1026" s="29" customFormat="1" x14ac:dyDescent="0.2"/>
    <row r="1027" s="29" customFormat="1" x14ac:dyDescent="0.2"/>
    <row r="1028" s="29" customFormat="1" x14ac:dyDescent="0.2"/>
    <row r="1029" s="29" customFormat="1" x14ac:dyDescent="0.2"/>
    <row r="1030" s="29" customFormat="1" x14ac:dyDescent="0.2"/>
    <row r="1031" s="29" customFormat="1" x14ac:dyDescent="0.2"/>
    <row r="1032" s="29" customFormat="1" x14ac:dyDescent="0.2"/>
    <row r="1033" s="29" customFormat="1" x14ac:dyDescent="0.2"/>
    <row r="1034" s="29" customFormat="1" x14ac:dyDescent="0.2"/>
    <row r="1035" s="29" customFormat="1" x14ac:dyDescent="0.2"/>
    <row r="1036" s="29" customFormat="1" x14ac:dyDescent="0.2"/>
    <row r="1037" s="29" customFormat="1" x14ac:dyDescent="0.2"/>
    <row r="1038" s="29" customFormat="1" x14ac:dyDescent="0.2"/>
    <row r="1039" s="29" customFormat="1" x14ac:dyDescent="0.2"/>
    <row r="1040" s="29" customFormat="1" x14ac:dyDescent="0.2"/>
    <row r="1041" s="29" customFormat="1" x14ac:dyDescent="0.2"/>
    <row r="1042" s="29" customFormat="1" x14ac:dyDescent="0.2"/>
    <row r="1043" s="29" customFormat="1" x14ac:dyDescent="0.2"/>
    <row r="1044" s="29" customFormat="1" x14ac:dyDescent="0.2"/>
    <row r="1045" s="29" customFormat="1" x14ac:dyDescent="0.2"/>
    <row r="1046" s="29" customFormat="1" x14ac:dyDescent="0.2"/>
    <row r="1047" s="29" customFormat="1" x14ac:dyDescent="0.2"/>
    <row r="1048" s="29" customFormat="1" x14ac:dyDescent="0.2"/>
    <row r="1049" s="29" customFormat="1" x14ac:dyDescent="0.2"/>
    <row r="1050" s="29" customFormat="1" x14ac:dyDescent="0.2"/>
    <row r="1051" s="29" customFormat="1" x14ac:dyDescent="0.2"/>
    <row r="1052" s="29" customFormat="1" x14ac:dyDescent="0.2"/>
    <row r="1053" s="29" customFormat="1" x14ac:dyDescent="0.2"/>
    <row r="1054" s="29" customFormat="1" x14ac:dyDescent="0.2"/>
    <row r="1055" s="29" customFormat="1" x14ac:dyDescent="0.2"/>
    <row r="1056" s="29" customFormat="1" x14ac:dyDescent="0.2"/>
    <row r="1057" s="29" customFormat="1" x14ac:dyDescent="0.2"/>
    <row r="1058" s="29" customFormat="1" x14ac:dyDescent="0.2"/>
    <row r="1059" s="29" customFormat="1" x14ac:dyDescent="0.2"/>
    <row r="1060" s="29" customFormat="1" x14ac:dyDescent="0.2"/>
    <row r="1061" s="29" customFormat="1" x14ac:dyDescent="0.2"/>
    <row r="1062" s="29" customFormat="1" x14ac:dyDescent="0.2"/>
    <row r="1063" s="29" customFormat="1" x14ac:dyDescent="0.2"/>
    <row r="1064" s="29" customFormat="1" x14ac:dyDescent="0.2"/>
    <row r="1065" s="29" customFormat="1" x14ac:dyDescent="0.2"/>
    <row r="1066" s="29" customFormat="1" x14ac:dyDescent="0.2"/>
    <row r="1067" s="29" customFormat="1" x14ac:dyDescent="0.2"/>
    <row r="1068" s="29" customFormat="1" x14ac:dyDescent="0.2"/>
    <row r="1069" s="29" customFormat="1" x14ac:dyDescent="0.2"/>
    <row r="1070" s="29" customFormat="1" x14ac:dyDescent="0.2"/>
    <row r="1071" s="29" customFormat="1" x14ac:dyDescent="0.2"/>
    <row r="1072" s="29" customFormat="1" x14ac:dyDescent="0.2"/>
    <row r="1073" s="29" customFormat="1" x14ac:dyDescent="0.2"/>
    <row r="1074" s="29" customFormat="1" x14ac:dyDescent="0.2"/>
    <row r="1075" s="29" customFormat="1" x14ac:dyDescent="0.2"/>
    <row r="1076" s="29" customFormat="1" x14ac:dyDescent="0.2"/>
    <row r="1077" s="29" customFormat="1" x14ac:dyDescent="0.2"/>
    <row r="1078" s="29" customFormat="1" x14ac:dyDescent="0.2"/>
    <row r="1079" s="29" customFormat="1" x14ac:dyDescent="0.2"/>
    <row r="1080" s="29" customFormat="1" x14ac:dyDescent="0.2"/>
    <row r="1081" s="29" customFormat="1" x14ac:dyDescent="0.2"/>
    <row r="1082" s="29" customFormat="1" x14ac:dyDescent="0.2"/>
    <row r="1083" s="29" customFormat="1" x14ac:dyDescent="0.2"/>
    <row r="1084" s="29" customFormat="1" x14ac:dyDescent="0.2"/>
    <row r="1085" s="29" customFormat="1" x14ac:dyDescent="0.2"/>
    <row r="1086" s="29" customFormat="1" x14ac:dyDescent="0.2"/>
    <row r="1087" s="29" customFormat="1" x14ac:dyDescent="0.2"/>
    <row r="1088" s="29" customFormat="1" x14ac:dyDescent="0.2"/>
    <row r="1089" s="29" customFormat="1" x14ac:dyDescent="0.2"/>
    <row r="1090" s="29" customFormat="1" x14ac:dyDescent="0.2"/>
    <row r="1091" s="29" customFormat="1" x14ac:dyDescent="0.2"/>
  </sheetData>
  <phoneticPr fontId="5" type="noConversion"/>
  <dataValidations count="1">
    <dataValidation type="list" allowBlank="1" showInputMessage="1" showErrorMessage="1" sqref="E35" xr:uid="{00000000-0002-0000-0200-000000000000}">
      <formula1>Elvalg</formula1>
    </dataValidation>
  </dataValidations>
  <pageMargins left="0.75" right="0.75" top="1" bottom="1" header="0" footer="0"/>
  <pageSetup paperSize="9" scale="94" orientation="portrait" horizontalDpi="300" verticalDpi="3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I39"/>
  <sheetViews>
    <sheetView topLeftCell="A35" zoomScale="85" zoomScaleNormal="100" workbookViewId="0">
      <selection activeCell="Q28" sqref="Q28"/>
    </sheetView>
  </sheetViews>
  <sheetFormatPr defaultColWidth="9.140625" defaultRowHeight="12.75" x14ac:dyDescent="0.2"/>
  <cols>
    <col min="1" max="1" width="3.85546875" customWidth="1"/>
    <col min="2" max="2" width="44.5703125" customWidth="1"/>
    <col min="3" max="3" width="11.42578125" customWidth="1"/>
    <col min="4" max="4" width="18.140625" customWidth="1"/>
    <col min="5" max="5" width="4.85546875" customWidth="1"/>
    <col min="6" max="6" width="9.28515625" customWidth="1"/>
    <col min="7" max="7" width="11.42578125" customWidth="1"/>
    <col min="8" max="8" width="18.140625" customWidth="1"/>
  </cols>
  <sheetData>
    <row r="2" spans="2:8" ht="15" x14ac:dyDescent="0.2">
      <c r="B2" s="110" t="str">
        <f>'Grønt regnskab'!B2</f>
        <v>Skriv virksomhedens navn her</v>
      </c>
    </row>
    <row r="3" spans="2:8" ht="13.5" thickBot="1" x14ac:dyDescent="0.25"/>
    <row r="4" spans="2:8" ht="27.75" customHeight="1" thickBot="1" x14ac:dyDescent="0.3">
      <c r="B4" s="141" t="s">
        <v>223</v>
      </c>
      <c r="C4" s="142"/>
      <c r="D4" s="143"/>
      <c r="E4" s="89"/>
      <c r="F4" s="111"/>
      <c r="H4" s="111"/>
    </row>
    <row r="5" spans="2:8" ht="13.5" thickBot="1" x14ac:dyDescent="0.25">
      <c r="B5" s="112"/>
      <c r="C5" s="92"/>
      <c r="D5" s="113"/>
      <c r="E5" s="92"/>
      <c r="F5" s="92"/>
      <c r="G5" s="92"/>
      <c r="H5" s="92"/>
    </row>
    <row r="6" spans="2:8" ht="13.5" thickBot="1" x14ac:dyDescent="0.25">
      <c r="B6" s="144" t="s">
        <v>8</v>
      </c>
      <c r="C6" s="145"/>
      <c r="D6" s="146"/>
      <c r="E6" s="114"/>
      <c r="F6" s="115"/>
      <c r="G6" s="114"/>
      <c r="H6" s="115"/>
    </row>
    <row r="7" spans="2:8" x14ac:dyDescent="0.2">
      <c r="B7" s="106" t="s">
        <v>56</v>
      </c>
      <c r="C7" s="116" t="e">
        <f>('Grønt regnskab'!E8+'Grønt regnskab'!E9+'Grønt regnskab'!E10)/'Grønt regnskab'!E32</f>
        <v>#DIV/0!</v>
      </c>
      <c r="D7" s="117" t="s">
        <v>9</v>
      </c>
      <c r="E7" s="118"/>
      <c r="F7" s="118"/>
      <c r="G7" s="118"/>
      <c r="H7" s="118"/>
    </row>
    <row r="8" spans="2:8" x14ac:dyDescent="0.2">
      <c r="B8" s="106" t="s">
        <v>57</v>
      </c>
      <c r="C8" s="119" t="e">
        <f>('Grønt regnskab'!C8+'Grønt regnskab'!C9)/'Grønt regnskab'!E32</f>
        <v>#DIV/0!</v>
      </c>
      <c r="D8" s="117" t="s">
        <v>9</v>
      </c>
      <c r="E8" s="118"/>
      <c r="F8" s="118"/>
      <c r="G8" s="118"/>
      <c r="H8" s="118"/>
    </row>
    <row r="9" spans="2:8" x14ac:dyDescent="0.2">
      <c r="B9" s="106" t="s">
        <v>58</v>
      </c>
      <c r="C9" s="119" t="e">
        <f>('Grønt regnskab'!D8+'Grønt regnskab'!D9+'Grønt regnskab'!D10)/'Grønt regnskab'!E32</f>
        <v>#DIV/0!</v>
      </c>
      <c r="D9" s="117" t="s">
        <v>9</v>
      </c>
      <c r="E9" s="118"/>
      <c r="F9" s="118"/>
      <c r="G9" s="118"/>
      <c r="H9" s="118"/>
    </row>
    <row r="10" spans="2:8" x14ac:dyDescent="0.2">
      <c r="B10" s="120" t="s">
        <v>18</v>
      </c>
      <c r="C10" s="121" t="e">
        <f>'Grønt regnskab'!E33/'Grønt regnskab'!C8</f>
        <v>#DIV/0!</v>
      </c>
      <c r="D10" s="122" t="s">
        <v>15</v>
      </c>
      <c r="E10" s="118"/>
      <c r="F10" s="118"/>
      <c r="G10" s="118"/>
      <c r="H10" s="118"/>
    </row>
    <row r="11" spans="2:8" x14ac:dyDescent="0.2">
      <c r="B11" s="120" t="s">
        <v>19</v>
      </c>
      <c r="C11" s="121" t="e">
        <f>'Grønt regnskab'!E34/'Grønt regnskab'!C9</f>
        <v>#DIV/0!</v>
      </c>
      <c r="D11" s="122" t="s">
        <v>15</v>
      </c>
      <c r="E11" s="118"/>
      <c r="F11" s="118"/>
      <c r="G11" s="118"/>
      <c r="H11" s="118"/>
    </row>
    <row r="12" spans="2:8" x14ac:dyDescent="0.2">
      <c r="B12" s="106"/>
      <c r="C12" s="106"/>
      <c r="D12" s="117"/>
      <c r="E12" s="118"/>
      <c r="F12" s="118"/>
      <c r="G12" s="118"/>
      <c r="H12" s="118"/>
    </row>
    <row r="13" spans="2:8" ht="13.5" thickBot="1" x14ac:dyDescent="0.25">
      <c r="B13" s="106"/>
      <c r="C13" s="106"/>
      <c r="D13" s="117"/>
      <c r="E13" s="118"/>
      <c r="F13" s="118"/>
      <c r="G13" s="118"/>
      <c r="H13" s="118"/>
    </row>
    <row r="14" spans="2:8" ht="13.5" thickBot="1" x14ac:dyDescent="0.25">
      <c r="B14" s="144" t="s">
        <v>10</v>
      </c>
      <c r="C14" s="145"/>
      <c r="D14" s="146"/>
    </row>
    <row r="15" spans="2:8" x14ac:dyDescent="0.2">
      <c r="B15" s="1" t="s">
        <v>11</v>
      </c>
      <c r="C15" s="123" t="e">
        <f>100/('Grønt regnskab'!E20+'Grønt regnskab'!E21)*'Grønt regnskab'!E21</f>
        <v>#DIV/0!</v>
      </c>
      <c r="D15" s="36" t="s">
        <v>12</v>
      </c>
    </row>
    <row r="16" spans="2:8" x14ac:dyDescent="0.2">
      <c r="B16" s="1" t="s">
        <v>13</v>
      </c>
      <c r="C16" s="124" t="e">
        <f>100/('Grønt regnskab'!E22+'Grønt regnskab'!E23)*'Grønt regnskab'!E23</f>
        <v>#DIV/0!</v>
      </c>
      <c r="D16" s="36" t="s">
        <v>12</v>
      </c>
    </row>
    <row r="17" spans="2:9" x14ac:dyDescent="0.2">
      <c r="B17" s="1" t="s">
        <v>16</v>
      </c>
      <c r="C17" s="124" t="e">
        <f>100/('Grønt regnskab'!E26+'Grønt regnskab'!E27)*'Grønt regnskab'!E27</f>
        <v>#DIV/0!</v>
      </c>
      <c r="D17" s="36" t="s">
        <v>12</v>
      </c>
    </row>
    <row r="18" spans="2:9" ht="13.5" thickBot="1" x14ac:dyDescent="0.25">
      <c r="B18" s="98" t="s">
        <v>17</v>
      </c>
      <c r="C18" s="125" t="e">
        <f>100/('Grønt regnskab'!E28+'Grønt regnskab'!E29)*'Grønt regnskab'!E29</f>
        <v>#DIV/0!</v>
      </c>
      <c r="D18" s="38" t="s">
        <v>12</v>
      </c>
      <c r="I18" s="92"/>
    </row>
    <row r="19" spans="2:9" x14ac:dyDescent="0.2">
      <c r="G19" t="s">
        <v>59</v>
      </c>
    </row>
    <row r="20" spans="2:9" x14ac:dyDescent="0.2">
      <c r="G20" t="s">
        <v>54</v>
      </c>
    </row>
    <row r="21" spans="2:9" ht="13.5" thickBot="1" x14ac:dyDescent="0.25"/>
    <row r="22" spans="2:9" ht="27.75" customHeight="1" thickBot="1" x14ac:dyDescent="0.3">
      <c r="B22" s="147" t="s">
        <v>224</v>
      </c>
      <c r="C22" s="148"/>
      <c r="D22" s="149"/>
      <c r="E22" s="92"/>
      <c r="F22" s="126"/>
      <c r="G22" s="92"/>
      <c r="H22" s="126"/>
    </row>
    <row r="23" spans="2:9" ht="13.5" thickBot="1" x14ac:dyDescent="0.25">
      <c r="B23" s="127"/>
      <c r="C23" s="128"/>
      <c r="D23" s="129"/>
    </row>
    <row r="24" spans="2:9" ht="13.5" thickBot="1" x14ac:dyDescent="0.25">
      <c r="B24" s="150" t="s">
        <v>22</v>
      </c>
      <c r="C24" s="151"/>
      <c r="D24" s="152"/>
    </row>
    <row r="25" spans="2:9" x14ac:dyDescent="0.2">
      <c r="B25" s="130" t="s">
        <v>38</v>
      </c>
      <c r="C25" s="131">
        <f>(((('Grønt regnskab'!C9/1000)*Emissionsfaktorer!C7)/1000)*Emissionsfaktorer!E7)+(((('Grønt regnskab'!C8/1000)*Emissionsfaktorer!C6)/1000)*Emissionsfaktorer!E6)</f>
        <v>0</v>
      </c>
      <c r="D25" s="122" t="s">
        <v>27</v>
      </c>
    </row>
    <row r="26" spans="2:9" x14ac:dyDescent="0.2">
      <c r="B26" s="130" t="s">
        <v>43</v>
      </c>
      <c r="C26" s="131">
        <f>((((('Grønt regnskab'!D9+'Grønt regnskab'!D10)/1000)*Emissionsfaktorer!C7)/1000)*Emissionsfaktorer!E7)+(((('Grønt regnskab'!D8/1000)*Emissionsfaktorer!C6)/1000)*Emissionsfaktorer!E6)</f>
        <v>0</v>
      </c>
      <c r="D26" s="122" t="s">
        <v>27</v>
      </c>
    </row>
    <row r="27" spans="2:9" x14ac:dyDescent="0.2">
      <c r="B27" s="4" t="s">
        <v>45</v>
      </c>
      <c r="C27" s="132">
        <f>((((('Grønt regnskab'!E9+'Grønt regnskab'!E10))/1000)*Emissionsfaktorer!C7)/1000)*Emissionsfaktorer!E7</f>
        <v>0</v>
      </c>
      <c r="D27" s="36" t="s">
        <v>27</v>
      </c>
    </row>
    <row r="28" spans="2:9" x14ac:dyDescent="0.2">
      <c r="B28" s="4" t="s">
        <v>44</v>
      </c>
      <c r="C28" s="133">
        <f>((('Grønt regnskab'!E8/1000)*Emissionsfaktorer!C6)/1000)*Emissionsfaktorer!E6</f>
        <v>0</v>
      </c>
      <c r="D28" s="36" t="s">
        <v>27</v>
      </c>
    </row>
    <row r="29" spans="2:9" x14ac:dyDescent="0.2">
      <c r="B29" s="4" t="s">
        <v>35</v>
      </c>
      <c r="C29" s="133">
        <f>(('Grønt regnskab'!E11*Emissionsfaktorer!C9)/1000)*Emissionsfaktorer!E9</f>
        <v>0</v>
      </c>
      <c r="D29" s="36" t="s">
        <v>27</v>
      </c>
    </row>
    <row r="30" spans="2:9" x14ac:dyDescent="0.2">
      <c r="B30" s="4" t="s">
        <v>36</v>
      </c>
      <c r="C30" s="134">
        <f>(((((1/1190)*'Grønt regnskab'!E13))*Emissionsfaktorer!C11)/1000)*Emissionsfaktorer!E11</f>
        <v>0</v>
      </c>
      <c r="D30" s="36" t="s">
        <v>27</v>
      </c>
    </row>
    <row r="31" spans="2:9" ht="13.5" thickBot="1" x14ac:dyDescent="0.25">
      <c r="B31" s="7" t="s">
        <v>126</v>
      </c>
      <c r="C31" s="135">
        <f>(((('Grønt regnskab'!E12)/1000)*Emissionsfaktorer!C10)/1000)*Emissionsfaktorer!E10</f>
        <v>0</v>
      </c>
      <c r="D31" s="36" t="s">
        <v>27</v>
      </c>
    </row>
    <row r="32" spans="2:9" ht="13.5" thickBot="1" x14ac:dyDescent="0.25">
      <c r="B32" s="153" t="s">
        <v>21</v>
      </c>
      <c r="C32" s="154"/>
      <c r="D32" s="155"/>
    </row>
    <row r="33" spans="2:7" x14ac:dyDescent="0.2">
      <c r="B33" s="136" t="s">
        <v>37</v>
      </c>
      <c r="C33" s="133">
        <f>IF('Grønt regnskab'!E35="Ja",Emissionsfaktorer!E12*'Grønt regnskab'!E16,Emissionsfaktorer!E13*'Grønt regnskab'!E16)</f>
        <v>0</v>
      </c>
      <c r="D33" s="34" t="s">
        <v>27</v>
      </c>
    </row>
    <row r="34" spans="2:7" x14ac:dyDescent="0.2">
      <c r="B34" s="4" t="s">
        <v>41</v>
      </c>
      <c r="C34" s="137">
        <f>'Grønt regnskab'!E17*Emissionsfaktorer!E14</f>
        <v>0</v>
      </c>
      <c r="D34" s="36" t="s">
        <v>27</v>
      </c>
    </row>
    <row r="35" spans="2:7" ht="13.5" thickBot="1" x14ac:dyDescent="0.25">
      <c r="B35" s="106"/>
      <c r="D35" s="36"/>
    </row>
    <row r="36" spans="2:7" ht="13.5" thickBot="1" x14ac:dyDescent="0.25">
      <c r="B36" s="138" t="s">
        <v>32</v>
      </c>
      <c r="C36" s="139">
        <f>C27+C28+C29+C30+C31+C33+C34</f>
        <v>0</v>
      </c>
      <c r="D36" s="36" t="s">
        <v>27</v>
      </c>
    </row>
    <row r="37" spans="2:7" ht="13.5" thickBot="1" x14ac:dyDescent="0.25">
      <c r="B37" s="103" t="s">
        <v>28</v>
      </c>
      <c r="C37" s="140" t="e">
        <f>C36/'Grønt regnskab'!E32</f>
        <v>#DIV/0!</v>
      </c>
      <c r="D37" s="38" t="s">
        <v>29</v>
      </c>
    </row>
    <row r="38" spans="2:7" x14ac:dyDescent="0.2">
      <c r="G38" t="s">
        <v>55</v>
      </c>
    </row>
    <row r="39" spans="2:7" x14ac:dyDescent="0.2">
      <c r="B39" s="115" t="s">
        <v>42</v>
      </c>
      <c r="G39" t="s">
        <v>54</v>
      </c>
    </row>
  </sheetData>
  <phoneticPr fontId="5" type="noConversion"/>
  <pageMargins left="0.75" right="0.75" top="1" bottom="1" header="0" footer="0"/>
  <pageSetup paperSize="9" scale="95" orientation="portrait" verticalDpi="300" r:id="rId1"/>
  <headerFooter alignWithMargins="0"/>
  <colBreaks count="1" manualBreakCount="1">
    <brk id="5" max="1048575" man="1"/>
  </colBreaks>
  <ignoredErrors>
    <ignoredError sqref="C8:C11 C16:C18 C37" evalError="1"/>
    <ignoredError sqref="B2" unlocked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B72"/>
  <sheetViews>
    <sheetView zoomScaleNormal="100" workbookViewId="0">
      <selection activeCell="F29" sqref="F29"/>
    </sheetView>
  </sheetViews>
  <sheetFormatPr defaultColWidth="9.140625" defaultRowHeight="12.75" x14ac:dyDescent="0.2"/>
  <cols>
    <col min="1" max="1" width="3.85546875" style="12" customWidth="1"/>
    <col min="2" max="2" width="24.7109375" style="11" customWidth="1"/>
    <col min="3" max="3" width="8.5703125" style="11" customWidth="1"/>
    <col min="4" max="4" width="7.7109375" style="11" bestFit="1" customWidth="1"/>
    <col min="5" max="5" width="12" style="11" bestFit="1" customWidth="1"/>
    <col min="6" max="6" width="15.5703125" style="11" customWidth="1"/>
    <col min="7" max="7" width="3.7109375" style="12" customWidth="1"/>
    <col min="8" max="8" width="18.140625" style="12" customWidth="1"/>
    <col min="9" max="9" width="11.42578125" style="12" customWidth="1"/>
    <col min="10" max="10" width="18.140625" style="12" customWidth="1"/>
    <col min="11" max="28" width="9.140625" style="12"/>
    <col min="29" max="16384" width="9.140625" style="11"/>
  </cols>
  <sheetData>
    <row r="1" spans="2:10" x14ac:dyDescent="0.2">
      <c r="B1" s="12"/>
      <c r="C1" s="12"/>
      <c r="D1" s="12"/>
      <c r="E1" s="12"/>
      <c r="F1" s="12"/>
    </row>
    <row r="2" spans="2:10" ht="15" x14ac:dyDescent="0.2">
      <c r="B2" s="56" t="str">
        <f>'Grønt regnskab'!B2</f>
        <v>Skriv virksomhedens navn her</v>
      </c>
      <c r="C2" s="12"/>
      <c r="D2" s="12"/>
      <c r="E2" s="12"/>
      <c r="F2" s="12"/>
    </row>
    <row r="3" spans="2:10" ht="13.5" thickBot="1" x14ac:dyDescent="0.25">
      <c r="B3" s="12"/>
      <c r="C3" s="12"/>
      <c r="D3" s="12"/>
      <c r="E3" s="12"/>
      <c r="F3" s="12"/>
    </row>
    <row r="4" spans="2:10" x14ac:dyDescent="0.2">
      <c r="B4" s="40" t="s">
        <v>24</v>
      </c>
      <c r="C4" s="40" t="s">
        <v>139</v>
      </c>
      <c r="D4" s="25" t="s">
        <v>46</v>
      </c>
      <c r="E4" s="39" t="s">
        <v>141</v>
      </c>
      <c r="F4" s="40" t="s">
        <v>46</v>
      </c>
    </row>
    <row r="5" spans="2:10" ht="13.5" thickBot="1" x14ac:dyDescent="0.25">
      <c r="B5" s="41"/>
      <c r="C5" s="41" t="s">
        <v>140</v>
      </c>
      <c r="D5" s="42"/>
      <c r="E5" s="44" t="s">
        <v>142</v>
      </c>
      <c r="F5" s="41"/>
    </row>
    <row r="6" spans="2:10" x14ac:dyDescent="0.2">
      <c r="B6" s="4" t="s">
        <v>23</v>
      </c>
      <c r="C6" s="19">
        <v>35.869999999999997</v>
      </c>
      <c r="D6" s="9" t="s">
        <v>47</v>
      </c>
      <c r="E6" s="10">
        <v>74</v>
      </c>
      <c r="F6" s="24" t="s">
        <v>50</v>
      </c>
      <c r="H6" s="15"/>
      <c r="I6" s="14"/>
      <c r="J6" s="15"/>
    </row>
    <row r="7" spans="2:10" x14ac:dyDescent="0.2">
      <c r="B7" s="4" t="s">
        <v>33</v>
      </c>
      <c r="C7" s="19">
        <v>32.85</v>
      </c>
      <c r="D7" s="9" t="s">
        <v>47</v>
      </c>
      <c r="E7" s="10">
        <v>73</v>
      </c>
      <c r="F7" s="24" t="s">
        <v>50</v>
      </c>
      <c r="H7" s="13"/>
      <c r="I7" s="13"/>
      <c r="J7" s="13"/>
    </row>
    <row r="8" spans="2:10" x14ac:dyDescent="0.2">
      <c r="B8" s="4" t="s">
        <v>34</v>
      </c>
      <c r="C8" s="19">
        <v>32.85</v>
      </c>
      <c r="D8" s="9" t="s">
        <v>47</v>
      </c>
      <c r="E8" s="10">
        <v>73</v>
      </c>
      <c r="F8" s="24" t="s">
        <v>50</v>
      </c>
      <c r="H8" s="13"/>
      <c r="I8" s="13"/>
      <c r="J8" s="13"/>
    </row>
    <row r="9" spans="2:10" x14ac:dyDescent="0.2">
      <c r="B9" s="4" t="s">
        <v>35</v>
      </c>
      <c r="C9" s="19">
        <v>3.9600000000000003E-2</v>
      </c>
      <c r="D9" s="9" t="s">
        <v>48</v>
      </c>
      <c r="E9" s="10">
        <v>56.79</v>
      </c>
      <c r="F9" s="24" t="s">
        <v>50</v>
      </c>
      <c r="H9" s="13"/>
      <c r="I9" s="13"/>
      <c r="J9" s="13"/>
    </row>
    <row r="10" spans="2:10" x14ac:dyDescent="0.2">
      <c r="B10" s="4" t="s">
        <v>127</v>
      </c>
      <c r="C10" s="27">
        <v>46</v>
      </c>
      <c r="D10" s="9" t="s">
        <v>49</v>
      </c>
      <c r="E10" s="10">
        <v>66.239999999999995</v>
      </c>
      <c r="F10" s="24" t="s">
        <v>50</v>
      </c>
      <c r="H10" s="13"/>
      <c r="I10" s="13"/>
      <c r="J10" s="13"/>
    </row>
    <row r="11" spans="2:10" x14ac:dyDescent="0.2">
      <c r="B11" s="4" t="s">
        <v>36</v>
      </c>
      <c r="C11" s="19">
        <v>40.65</v>
      </c>
      <c r="D11" s="9" t="s">
        <v>49</v>
      </c>
      <c r="E11" s="10">
        <v>77.400000000000006</v>
      </c>
      <c r="F11" s="24" t="s">
        <v>50</v>
      </c>
      <c r="H11" s="13"/>
      <c r="I11" s="13"/>
      <c r="J11" s="13"/>
    </row>
    <row r="12" spans="2:10" x14ac:dyDescent="0.2">
      <c r="B12" s="1" t="s">
        <v>137</v>
      </c>
      <c r="C12" s="20" t="s">
        <v>40</v>
      </c>
      <c r="D12" s="22" t="s">
        <v>40</v>
      </c>
      <c r="E12" s="8">
        <v>0.23699999999999999</v>
      </c>
      <c r="F12" s="16" t="s">
        <v>51</v>
      </c>
      <c r="H12" s="13"/>
      <c r="I12" s="13"/>
      <c r="J12" s="13"/>
    </row>
    <row r="13" spans="2:10" x14ac:dyDescent="0.2">
      <c r="B13" s="1" t="s">
        <v>138</v>
      </c>
      <c r="C13" s="20" t="s">
        <v>40</v>
      </c>
      <c r="D13" s="22" t="s">
        <v>40</v>
      </c>
      <c r="E13" s="8">
        <v>0.23699999999999999</v>
      </c>
      <c r="F13" s="16" t="s">
        <v>51</v>
      </c>
      <c r="H13" s="13"/>
      <c r="I13" s="13"/>
      <c r="J13" s="13"/>
    </row>
    <row r="14" spans="2:10" ht="13.5" thickBot="1" x14ac:dyDescent="0.25">
      <c r="B14" s="7" t="s">
        <v>41</v>
      </c>
      <c r="C14" s="21" t="s">
        <v>40</v>
      </c>
      <c r="D14" s="23" t="s">
        <v>40</v>
      </c>
      <c r="E14" s="18">
        <v>2.5999999999999999E-2</v>
      </c>
      <c r="F14" s="17" t="s">
        <v>53</v>
      </c>
      <c r="H14" s="13"/>
      <c r="I14" s="13"/>
      <c r="J14" s="13"/>
    </row>
    <row r="15" spans="2:10" s="12" customFormat="1" x14ac:dyDescent="0.2"/>
    <row r="16" spans="2:10" s="12" customFormat="1" ht="13.5" thickBot="1" x14ac:dyDescent="0.25"/>
    <row r="17" spans="2:6" x14ac:dyDescent="0.2">
      <c r="B17" s="39" t="s">
        <v>26</v>
      </c>
      <c r="C17" s="5"/>
      <c r="D17" s="3"/>
      <c r="E17" s="3"/>
      <c r="F17" s="31"/>
    </row>
    <row r="18" spans="2:6" ht="13.5" thickBot="1" x14ac:dyDescent="0.25">
      <c r="B18" s="6"/>
      <c r="C18" s="6"/>
      <c r="D18" s="2"/>
      <c r="E18" s="2"/>
      <c r="F18" s="32"/>
    </row>
    <row r="19" spans="2:6" x14ac:dyDescent="0.2">
      <c r="B19" s="106" t="s">
        <v>23</v>
      </c>
      <c r="C19" s="107" t="s">
        <v>220</v>
      </c>
      <c r="D19" s="33"/>
      <c r="E19" s="33"/>
      <c r="F19" s="34"/>
    </row>
    <row r="20" spans="2:6" x14ac:dyDescent="0.2">
      <c r="B20" s="106" t="s">
        <v>33</v>
      </c>
      <c r="C20" s="35" t="s">
        <v>220</v>
      </c>
      <c r="D20"/>
      <c r="E20"/>
      <c r="F20" s="36"/>
    </row>
    <row r="21" spans="2:6" x14ac:dyDescent="0.2">
      <c r="B21" s="106" t="s">
        <v>34</v>
      </c>
      <c r="C21" s="107" t="s">
        <v>39</v>
      </c>
      <c r="D21"/>
      <c r="E21"/>
      <c r="F21" s="36"/>
    </row>
    <row r="22" spans="2:6" x14ac:dyDescent="0.2">
      <c r="B22" s="106" t="s">
        <v>35</v>
      </c>
      <c r="C22" s="107" t="s">
        <v>220</v>
      </c>
      <c r="D22"/>
      <c r="E22"/>
      <c r="F22" s="36"/>
    </row>
    <row r="23" spans="2:6" x14ac:dyDescent="0.2">
      <c r="B23" s="106" t="s">
        <v>127</v>
      </c>
      <c r="C23" s="107" t="s">
        <v>220</v>
      </c>
      <c r="D23"/>
      <c r="E23"/>
      <c r="F23" s="36"/>
    </row>
    <row r="24" spans="2:6" x14ac:dyDescent="0.2">
      <c r="B24" s="4" t="s">
        <v>36</v>
      </c>
      <c r="C24" s="35" t="s">
        <v>220</v>
      </c>
      <c r="D24"/>
      <c r="E24"/>
      <c r="F24" s="36"/>
    </row>
    <row r="25" spans="2:6" x14ac:dyDescent="0.2">
      <c r="B25" s="1" t="s">
        <v>137</v>
      </c>
      <c r="C25" s="108" t="s">
        <v>221</v>
      </c>
      <c r="D25">
        <v>2018</v>
      </c>
      <c r="E25"/>
      <c r="F25" s="36"/>
    </row>
    <row r="26" spans="2:6" x14ac:dyDescent="0.2">
      <c r="B26" s="1" t="s">
        <v>138</v>
      </c>
      <c r="C26" s="108" t="s">
        <v>221</v>
      </c>
      <c r="D26">
        <v>2018</v>
      </c>
      <c r="E26"/>
      <c r="F26" s="36"/>
    </row>
    <row r="27" spans="2:6" ht="13.5" thickBot="1" x14ac:dyDescent="0.25">
      <c r="B27" s="7" t="s">
        <v>41</v>
      </c>
      <c r="C27" s="109" t="s">
        <v>222</v>
      </c>
      <c r="D27" s="37"/>
      <c r="E27" s="37"/>
      <c r="F27" s="38"/>
    </row>
    <row r="28" spans="2:6" x14ac:dyDescent="0.2">
      <c r="B28" s="12"/>
      <c r="C28" s="12"/>
      <c r="D28" s="12"/>
      <c r="E28" s="12"/>
      <c r="F28" s="12"/>
    </row>
    <row r="29" spans="2:6" x14ac:dyDescent="0.2">
      <c r="B29" s="12"/>
      <c r="C29" s="12"/>
      <c r="D29" s="12"/>
      <c r="E29" s="12"/>
      <c r="F29" s="12"/>
    </row>
    <row r="30" spans="2:6" x14ac:dyDescent="0.2">
      <c r="B30" s="15" t="s">
        <v>42</v>
      </c>
      <c r="C30" s="12"/>
      <c r="D30" s="12"/>
      <c r="E30" s="12"/>
      <c r="F30" s="12"/>
    </row>
    <row r="31" spans="2:6" x14ac:dyDescent="0.2">
      <c r="B31" s="12"/>
      <c r="C31" s="12"/>
      <c r="D31" s="12"/>
      <c r="E31" s="12"/>
      <c r="F31" s="12"/>
    </row>
    <row r="32" spans="2:6" x14ac:dyDescent="0.2">
      <c r="B32" s="12"/>
      <c r="C32" s="12"/>
      <c r="D32" s="12"/>
      <c r="E32" s="12"/>
      <c r="F32" s="12"/>
    </row>
    <row r="33" spans="2:6" x14ac:dyDescent="0.2">
      <c r="B33" s="12"/>
      <c r="C33" s="12"/>
      <c r="D33" s="12"/>
      <c r="E33" s="12"/>
      <c r="F33" s="12"/>
    </row>
    <row r="34" spans="2:6" x14ac:dyDescent="0.2">
      <c r="B34" s="12"/>
      <c r="C34" s="12"/>
      <c r="D34" s="12"/>
      <c r="E34" s="12"/>
      <c r="F34" s="12"/>
    </row>
    <row r="35" spans="2:6" x14ac:dyDescent="0.2">
      <c r="B35" s="12"/>
      <c r="C35" s="12"/>
      <c r="D35" s="12"/>
      <c r="E35" s="12"/>
      <c r="F35" s="12"/>
    </row>
    <row r="36" spans="2:6" x14ac:dyDescent="0.2">
      <c r="B36" s="12"/>
      <c r="C36" s="12"/>
      <c r="D36" s="12"/>
      <c r="E36" s="12"/>
      <c r="F36" s="12"/>
    </row>
    <row r="37" spans="2:6" x14ac:dyDescent="0.2">
      <c r="B37" s="12"/>
      <c r="C37" s="12"/>
      <c r="D37" s="12"/>
      <c r="E37" s="12"/>
      <c r="F37" s="12"/>
    </row>
    <row r="38" spans="2:6" x14ac:dyDescent="0.2">
      <c r="B38" s="12"/>
      <c r="C38" s="12"/>
      <c r="D38" s="12"/>
      <c r="E38" s="12"/>
      <c r="F38" s="12"/>
    </row>
    <row r="39" spans="2:6" x14ac:dyDescent="0.2">
      <c r="B39" s="12"/>
      <c r="C39" s="12"/>
      <c r="D39" s="12"/>
      <c r="E39" s="12"/>
      <c r="F39" s="12"/>
    </row>
    <row r="40" spans="2:6" x14ac:dyDescent="0.2">
      <c r="B40" s="12"/>
      <c r="C40" s="12"/>
      <c r="D40" s="12"/>
      <c r="E40" s="12"/>
      <c r="F40" s="12"/>
    </row>
    <row r="41" spans="2:6" x14ac:dyDescent="0.2">
      <c r="B41" s="12"/>
      <c r="C41" s="12"/>
      <c r="D41" s="12"/>
      <c r="E41" s="12"/>
      <c r="F41" s="12"/>
    </row>
    <row r="42" spans="2:6" x14ac:dyDescent="0.2">
      <c r="B42" s="12"/>
      <c r="C42" s="12"/>
      <c r="D42" s="12"/>
      <c r="E42" s="12"/>
      <c r="F42" s="12"/>
    </row>
    <row r="43" spans="2:6" x14ac:dyDescent="0.2">
      <c r="B43" s="12"/>
      <c r="C43" s="12"/>
      <c r="D43" s="12"/>
      <c r="E43" s="12"/>
      <c r="F43" s="12"/>
    </row>
    <row r="44" spans="2:6" x14ac:dyDescent="0.2">
      <c r="B44" s="12"/>
      <c r="C44" s="12"/>
      <c r="D44" s="12"/>
      <c r="E44" s="12"/>
      <c r="F44" s="12"/>
    </row>
    <row r="45" spans="2:6" x14ac:dyDescent="0.2">
      <c r="B45" s="12"/>
      <c r="C45" s="12"/>
      <c r="D45" s="12"/>
      <c r="E45" s="12"/>
      <c r="F45" s="12"/>
    </row>
    <row r="46" spans="2:6" x14ac:dyDescent="0.2">
      <c r="B46" s="12"/>
      <c r="C46" s="12"/>
      <c r="D46" s="12"/>
      <c r="E46" s="12"/>
      <c r="F46" s="12"/>
    </row>
    <row r="47" spans="2:6" x14ac:dyDescent="0.2">
      <c r="B47" s="12"/>
      <c r="C47" s="12"/>
      <c r="D47" s="12"/>
      <c r="E47" s="12"/>
      <c r="F47" s="12"/>
    </row>
    <row r="48" spans="2:6" x14ac:dyDescent="0.2">
      <c r="B48" s="12"/>
      <c r="C48" s="12"/>
      <c r="D48" s="12"/>
      <c r="E48" s="12"/>
      <c r="F48" s="12"/>
    </row>
    <row r="49" spans="2:6" x14ac:dyDescent="0.2">
      <c r="B49" s="12"/>
      <c r="C49" s="12"/>
      <c r="D49" s="12"/>
      <c r="E49" s="12"/>
      <c r="F49" s="12"/>
    </row>
    <row r="50" spans="2:6" x14ac:dyDescent="0.2">
      <c r="B50" s="12"/>
      <c r="C50" s="12"/>
      <c r="D50" s="12"/>
      <c r="E50" s="12"/>
      <c r="F50" s="12"/>
    </row>
    <row r="51" spans="2:6" x14ac:dyDescent="0.2">
      <c r="B51" s="12"/>
      <c r="C51" s="12"/>
      <c r="D51" s="12"/>
      <c r="E51" s="12"/>
      <c r="F51" s="12"/>
    </row>
    <row r="52" spans="2:6" x14ac:dyDescent="0.2">
      <c r="B52" s="12"/>
      <c r="C52" s="12"/>
      <c r="D52" s="12"/>
      <c r="E52" s="12"/>
      <c r="F52" s="12"/>
    </row>
    <row r="53" spans="2:6" x14ac:dyDescent="0.2">
      <c r="B53" s="12"/>
      <c r="C53" s="12"/>
      <c r="D53" s="12"/>
      <c r="E53" s="12"/>
      <c r="F53" s="12"/>
    </row>
    <row r="54" spans="2:6" x14ac:dyDescent="0.2">
      <c r="B54" s="12"/>
      <c r="C54" s="12"/>
      <c r="D54" s="12"/>
      <c r="E54" s="12"/>
      <c r="F54" s="12"/>
    </row>
    <row r="55" spans="2:6" x14ac:dyDescent="0.2">
      <c r="B55" s="12"/>
      <c r="C55" s="12"/>
      <c r="D55" s="12"/>
      <c r="E55" s="12"/>
      <c r="F55" s="12"/>
    </row>
    <row r="56" spans="2:6" x14ac:dyDescent="0.2">
      <c r="B56" s="12"/>
      <c r="C56" s="12"/>
      <c r="D56" s="12"/>
      <c r="E56" s="12"/>
      <c r="F56" s="12"/>
    </row>
    <row r="57" spans="2:6" x14ac:dyDescent="0.2">
      <c r="B57" s="12"/>
      <c r="C57" s="12"/>
      <c r="D57" s="12"/>
      <c r="E57" s="12"/>
      <c r="F57" s="12"/>
    </row>
    <row r="58" spans="2:6" x14ac:dyDescent="0.2">
      <c r="B58" s="12"/>
      <c r="C58" s="12"/>
      <c r="D58" s="12"/>
      <c r="E58" s="12"/>
      <c r="F58" s="12"/>
    </row>
    <row r="59" spans="2:6" x14ac:dyDescent="0.2">
      <c r="B59" s="12"/>
      <c r="C59" s="12"/>
      <c r="D59" s="12"/>
      <c r="E59" s="12"/>
      <c r="F59" s="12"/>
    </row>
    <row r="60" spans="2:6" x14ac:dyDescent="0.2">
      <c r="B60" s="12"/>
      <c r="C60" s="12"/>
      <c r="D60" s="12"/>
      <c r="E60" s="12"/>
      <c r="F60" s="12"/>
    </row>
    <row r="61" spans="2:6" x14ac:dyDescent="0.2">
      <c r="B61" s="12"/>
      <c r="C61" s="12"/>
      <c r="D61" s="12"/>
      <c r="E61" s="12"/>
      <c r="F61" s="12"/>
    </row>
    <row r="62" spans="2:6" x14ac:dyDescent="0.2">
      <c r="B62" s="12"/>
      <c r="C62" s="12"/>
      <c r="D62" s="12"/>
      <c r="E62" s="12"/>
      <c r="F62" s="12"/>
    </row>
    <row r="63" spans="2:6" x14ac:dyDescent="0.2">
      <c r="B63" s="12"/>
      <c r="C63" s="12"/>
      <c r="D63" s="12"/>
      <c r="E63" s="12"/>
      <c r="F63" s="12"/>
    </row>
    <row r="64" spans="2:6" x14ac:dyDescent="0.2">
      <c r="B64" s="12"/>
      <c r="C64" s="12"/>
      <c r="D64" s="12"/>
      <c r="E64" s="12"/>
      <c r="F64" s="12"/>
    </row>
    <row r="65" spans="2:6" x14ac:dyDescent="0.2">
      <c r="B65" s="12"/>
      <c r="C65" s="12"/>
      <c r="D65" s="12"/>
      <c r="E65" s="12"/>
      <c r="F65" s="12"/>
    </row>
    <row r="66" spans="2:6" x14ac:dyDescent="0.2">
      <c r="B66" s="12"/>
      <c r="C66" s="12"/>
      <c r="D66" s="12"/>
      <c r="E66" s="12"/>
      <c r="F66" s="12"/>
    </row>
    <row r="67" spans="2:6" x14ac:dyDescent="0.2">
      <c r="B67" s="12"/>
      <c r="C67" s="12"/>
      <c r="D67" s="12"/>
      <c r="E67" s="12"/>
      <c r="F67" s="12"/>
    </row>
    <row r="68" spans="2:6" x14ac:dyDescent="0.2">
      <c r="B68" s="12"/>
      <c r="C68" s="12"/>
      <c r="D68" s="12"/>
      <c r="E68" s="12"/>
      <c r="F68" s="12"/>
    </row>
    <row r="69" spans="2:6" x14ac:dyDescent="0.2">
      <c r="B69" s="12"/>
      <c r="C69" s="12"/>
      <c r="D69" s="12"/>
      <c r="E69" s="12"/>
      <c r="F69" s="12"/>
    </row>
    <row r="70" spans="2:6" x14ac:dyDescent="0.2">
      <c r="B70" s="12"/>
      <c r="C70" s="12"/>
      <c r="D70" s="12"/>
      <c r="E70" s="12"/>
      <c r="F70" s="12"/>
    </row>
    <row r="71" spans="2:6" x14ac:dyDescent="0.2">
      <c r="B71" s="12"/>
      <c r="C71" s="12"/>
      <c r="D71" s="12"/>
      <c r="E71" s="12"/>
      <c r="F71" s="12"/>
    </row>
    <row r="72" spans="2:6" x14ac:dyDescent="0.2">
      <c r="B72" s="12"/>
      <c r="C72" s="12"/>
      <c r="D72" s="12"/>
      <c r="E72" s="12"/>
      <c r="F72" s="12"/>
    </row>
  </sheetData>
  <phoneticPr fontId="5" type="noConversion"/>
  <pageMargins left="0.75" right="0.75" top="1" bottom="1" header="0.5" footer="0.5"/>
  <pageSetup paperSize="9" orientation="portrait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3:B4"/>
  <sheetViews>
    <sheetView zoomScaleNormal="100" workbookViewId="0">
      <selection activeCell="E67" sqref="E67"/>
    </sheetView>
  </sheetViews>
  <sheetFormatPr defaultColWidth="9.140625" defaultRowHeight="12.75" x14ac:dyDescent="0.2"/>
  <cols>
    <col min="1" max="16384" width="9.140625" style="12"/>
  </cols>
  <sheetData>
    <row r="3" spans="2:2" x14ac:dyDescent="0.2">
      <c r="B3" s="12" t="s">
        <v>30</v>
      </c>
    </row>
    <row r="4" spans="2:2" x14ac:dyDescent="0.2">
      <c r="B4" s="12" t="s">
        <v>31</v>
      </c>
    </row>
  </sheetData>
  <phoneticPr fontId="5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6</vt:i4>
      </vt:variant>
      <vt:variant>
        <vt:lpstr>Navngivne områder</vt:lpstr>
      </vt:variant>
      <vt:variant>
        <vt:i4>4</vt:i4>
      </vt:variant>
    </vt:vector>
  </HeadingPairs>
  <TitlesOfParts>
    <vt:vector size="10" baseType="lpstr">
      <vt:lpstr>Introduktion</vt:lpstr>
      <vt:lpstr>Hjælpeskema</vt:lpstr>
      <vt:lpstr>Grønt regnskab</vt:lpstr>
      <vt:lpstr>Nøgletal og klimaregnskab</vt:lpstr>
      <vt:lpstr>Emissionsfaktorer</vt:lpstr>
      <vt:lpstr>Excelfunktioner</vt:lpstr>
      <vt:lpstr>Elvalg</vt:lpstr>
      <vt:lpstr>Emissionsfaktorer!Udskriftsområde</vt:lpstr>
      <vt:lpstr>'Grønt regnskab'!Udskriftsområde</vt:lpstr>
      <vt:lpstr>Introduktion!Udskriftsområde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Bente Mortensen</dc:creator>
  <cp:lastModifiedBy>Maiken Rasmussen</cp:lastModifiedBy>
  <cp:lastPrinted>2016-04-06T06:15:35Z</cp:lastPrinted>
  <dcterms:created xsi:type="dcterms:W3CDTF">2009-04-21T12:13:15Z</dcterms:created>
  <dcterms:modified xsi:type="dcterms:W3CDTF">2020-02-03T13:38:23Z</dcterms:modified>
</cp:coreProperties>
</file>